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Лист1!$7:$9</definedName>
    <definedName name="_xlnm.Print_Area" localSheetId="0">Лист1!$A$1:$O$142</definedName>
  </definedNames>
  <calcPr calcId="144525"/>
</workbook>
</file>

<file path=xl/calcChain.xml><?xml version="1.0" encoding="utf-8"?>
<calcChain xmlns="http://schemas.openxmlformats.org/spreadsheetml/2006/main">
  <c r="H82" i="1" l="1"/>
  <c r="E76" i="1" l="1"/>
  <c r="E68" i="1"/>
  <c r="J140" i="1" l="1"/>
  <c r="I108" i="1"/>
  <c r="E64" i="1"/>
  <c r="I60" i="1"/>
  <c r="E34" i="1"/>
  <c r="I27" i="1"/>
  <c r="I31" i="1"/>
  <c r="E31" i="1" s="1"/>
  <c r="E41" i="1"/>
  <c r="I38" i="1"/>
  <c r="E38" i="1" s="1"/>
  <c r="K140" i="1"/>
  <c r="K141" i="1"/>
  <c r="K135" i="1"/>
  <c r="K119" i="1"/>
  <c r="K49" i="1"/>
  <c r="J49" i="1"/>
  <c r="I49" i="1"/>
  <c r="I43" i="1"/>
  <c r="I30" i="1" l="1"/>
  <c r="K19" i="1"/>
  <c r="J19" i="1"/>
  <c r="I19" i="1"/>
  <c r="K15" i="1"/>
  <c r="J15" i="1"/>
  <c r="I15" i="1"/>
  <c r="K11" i="1"/>
  <c r="J11" i="1"/>
  <c r="I11" i="1"/>
  <c r="K142" i="1" l="1"/>
  <c r="K139" i="1" s="1"/>
  <c r="H142" i="1"/>
  <c r="J142" i="1"/>
  <c r="G141" i="1" l="1"/>
  <c r="G82" i="1"/>
  <c r="G60" i="1" l="1"/>
  <c r="G19" i="1"/>
  <c r="G15" i="1"/>
  <c r="G11" i="1"/>
  <c r="G142" i="1" l="1"/>
  <c r="J119" i="1"/>
  <c r="H119" i="1" l="1"/>
  <c r="G119" i="1"/>
  <c r="F141" i="1" l="1"/>
  <c r="F54" i="1"/>
  <c r="F142" i="1" s="1"/>
  <c r="J141" i="1" l="1"/>
  <c r="J139" i="1" s="1"/>
  <c r="H141" i="1"/>
  <c r="H140" i="1"/>
  <c r="G140" i="1"/>
  <c r="H139" i="1" l="1"/>
  <c r="F82" i="1"/>
  <c r="J135" i="1" l="1"/>
  <c r="H135" i="1"/>
  <c r="E122" i="1" l="1"/>
  <c r="E121" i="1"/>
  <c r="E120" i="1"/>
  <c r="G135" i="1" l="1"/>
  <c r="G139" i="1" s="1"/>
  <c r="E136" i="1" l="1"/>
  <c r="F119" i="1"/>
  <c r="E119" i="1" s="1"/>
  <c r="F140" i="1"/>
  <c r="E138" i="1"/>
  <c r="E137" i="1"/>
  <c r="E135" i="1"/>
  <c r="E117" i="1"/>
  <c r="E116" i="1"/>
  <c r="E115" i="1"/>
  <c r="E114" i="1"/>
  <c r="E113" i="1"/>
  <c r="E112" i="1"/>
  <c r="E111" i="1"/>
  <c r="E110" i="1"/>
  <c r="E109" i="1"/>
  <c r="E108" i="1"/>
  <c r="E103" i="1"/>
  <c r="E104" i="1"/>
  <c r="E105" i="1"/>
  <c r="E106" i="1"/>
  <c r="E90" i="1"/>
  <c r="E89" i="1"/>
  <c r="E88" i="1"/>
  <c r="E86" i="1"/>
  <c r="E85" i="1"/>
  <c r="E84" i="1"/>
  <c r="E83" i="1"/>
  <c r="E82" i="1"/>
  <c r="E87" i="1"/>
  <c r="E52" i="1"/>
  <c r="E49" i="1"/>
  <c r="E142" i="1" l="1"/>
  <c r="E140" i="1"/>
  <c r="F139" i="1"/>
  <c r="E141" i="1"/>
  <c r="E54" i="1"/>
  <c r="E59" i="1"/>
  <c r="E47" i="1"/>
  <c r="E43" i="1"/>
  <c r="E46" i="1"/>
  <c r="E27" i="1"/>
  <c r="E30" i="1"/>
  <c r="E19" i="1"/>
  <c r="E22" i="1"/>
  <c r="E18" i="1"/>
  <c r="E15" i="1"/>
  <c r="E14" i="1"/>
  <c r="E11" i="1"/>
  <c r="E139" i="1" l="1"/>
  <c r="F60" i="1"/>
  <c r="E60" i="1" s="1"/>
</calcChain>
</file>

<file path=xl/sharedStrings.xml><?xml version="1.0" encoding="utf-8"?>
<sst xmlns="http://schemas.openxmlformats.org/spreadsheetml/2006/main" count="239" uniqueCount="116">
  <si>
    <t>Наименование мероприятия</t>
  </si>
  <si>
    <t>Объем финансирования,  рублей</t>
  </si>
  <si>
    <t>Ожидаемые результаты реализации</t>
  </si>
  <si>
    <t>всего</t>
  </si>
  <si>
    <t>КДЦ</t>
  </si>
  <si>
    <t>итого</t>
  </si>
  <si>
    <t>Дальнейшее развитие художественного и декоративно – прикладного творчества</t>
  </si>
  <si>
    <t>ФБ</t>
  </si>
  <si>
    <t>ОБ</t>
  </si>
  <si>
    <t>МБ</t>
  </si>
  <si>
    <t>Организация и участие в  конкурсно-фестивальных программах и ярмарочных проектах  (участие в Маргаритинской ярмарке)</t>
  </si>
  <si>
    <t>Формирование привлекательного имиджа муниципального образования «Город Коряжма»</t>
  </si>
  <si>
    <t>Гастрольная деятельность творческих коллективов, организация концертных туров для лауреатов фестивалей и конкурсов российского и международного уровня</t>
  </si>
  <si>
    <t>Популяризация сферы культуры муниципального образования «Город Коряжма»  на региональном, российском и международных уровнях</t>
  </si>
  <si>
    <t>Развитие и укрепление материально-технической базы муниципальных учреждений культуры</t>
  </si>
  <si>
    <t>ЦБС</t>
  </si>
  <si>
    <t>Обновление музыкального инструментария</t>
  </si>
  <si>
    <t>ДШИ</t>
  </si>
  <si>
    <t>Создание условий для развития системы дополнительного образования и более качественной  предпрофильной подготовки учащихся</t>
  </si>
  <si>
    <t>Реализация календарного плана городских массовых мероприятий в сфере культуры и искусства МО «Город Коряжма»</t>
  </si>
  <si>
    <t>Увеличение посещаемости учреждений культуры муниципального образования «Город Коряжма</t>
  </si>
  <si>
    <t>Развитие туризма как средства приобщения граждан к историко-культурному и природному наследию</t>
  </si>
  <si>
    <t>Увеличение числа туристов (по отношению к предыдущему году)</t>
  </si>
  <si>
    <t xml:space="preserve">Задача 2: поддержка и модернизация учреждений, предоставляющих услуги в сфере культуры, формирующих привлекательный имидж муниципального образования «Город Коряжма» </t>
  </si>
  <si>
    <t>Устранение требований надзорных органов, в том числе пожарной безопасности</t>
  </si>
  <si>
    <t>Отсутствие предписаний</t>
  </si>
  <si>
    <t>Ремонтные работы</t>
  </si>
  <si>
    <t>МКЦ</t>
  </si>
  <si>
    <t>21 125120,00</t>
  </si>
  <si>
    <t>Капитальный ремонт ДШИ</t>
  </si>
  <si>
    <t>Задача 3: создание информационных ресурсов, повышающих качество доступа населения муниципального образования «Город Коряжма»  к информации и новым знаниям</t>
  </si>
  <si>
    <t xml:space="preserve">Пополнение библиотечных фондов </t>
  </si>
  <si>
    <t>Приобретение обновления системы автоматизации библиотек «ИРБИС» (поставка новой версии)</t>
  </si>
  <si>
    <t>Создание и развитие электронного каталога МУ «Коряжемская ЦБС»</t>
  </si>
  <si>
    <t xml:space="preserve">Комплектование книжных фондов и подписка на периодическую печать </t>
  </si>
  <si>
    <t>Итого по программе</t>
  </si>
  <si>
    <t xml:space="preserve">1.     ПЕРЕЧЕНЬ МЕРОПРИЯТИЙ </t>
  </si>
  <si>
    <t>1.1</t>
  </si>
  <si>
    <t>1.2</t>
  </si>
  <si>
    <t>1.3</t>
  </si>
  <si>
    <t>1.4</t>
  </si>
  <si>
    <t xml:space="preserve">Обновление материально-технической базы учреждений культуры в соответствии с современными требованиями </t>
  </si>
  <si>
    <t>Расходы по поддержке творческого объединения художников и мастеров декоративно – прикладного творчества</t>
  </si>
  <si>
    <t>1.5</t>
  </si>
  <si>
    <t>1.6</t>
  </si>
  <si>
    <t>1.7</t>
  </si>
  <si>
    <t xml:space="preserve">КДЦ, ЦБС </t>
  </si>
  <si>
    <t>2.1</t>
  </si>
  <si>
    <t>2.2</t>
  </si>
  <si>
    <t>2.3</t>
  </si>
  <si>
    <t>2.4</t>
  </si>
  <si>
    <t>3.1</t>
  </si>
  <si>
    <t>3.2</t>
  </si>
  <si>
    <t>3.3</t>
  </si>
  <si>
    <t>2022г.</t>
  </si>
  <si>
    <t>2023г.</t>
  </si>
  <si>
    <t>2024г.</t>
  </si>
  <si>
    <t>2025 г.</t>
  </si>
  <si>
    <t>2026 г.</t>
  </si>
  <si>
    <t>2027 г.</t>
  </si>
  <si>
    <t>2.5</t>
  </si>
  <si>
    <t>2.6</t>
  </si>
  <si>
    <t xml:space="preserve">Создание модельных 
муниципальных библиотек, 
в том числе:
</t>
  </si>
  <si>
    <t>Текущий ремонт помещений. Общестроительные работы. (дизайн-проект № 002-20 ДП)</t>
  </si>
  <si>
    <t>Приобретение компьютерного оборудования для реализации мероприятий по созданию модельной муниципальной библиотеки на базе МУ «Коряжемская ЦБС» в рамках национального проекта «Культура» в 2022 году</t>
  </si>
  <si>
    <t>Приобретение литературы для реализации мероприятий по созданию модельной муниципальной библиотеки на базе МУ «Коряжемская ЦБС» в рамках национального проекта «Культура» в 2022 году</t>
  </si>
  <si>
    <t>Оказание услуг по изготовлению, поставке и сборке библиотечной мебели по индивидуальным размерам для нужд МУ "Коряжемская ЦБС" для реализации мероприятий по созданию модельной муниципальной библиотеки на базе МУ «Коряжемская ЦБС» в рамках национального проекта «Культура» в 2022 году</t>
  </si>
  <si>
    <t>Приобретение оборудования и ПО для реализации мероприятий по созданию модельной муниципальной библиотеки на базе МУ «Коряжемская ЦБС» в  рамках  национального  проекта  «Культура»  в  2022 году</t>
  </si>
  <si>
    <t>Создание ВКЗ на базе МУ "МКЦ "Родина"</t>
  </si>
  <si>
    <t>Капитальный ремонт МБУ ДО "КДШИ"</t>
  </si>
  <si>
    <t>Создание модельной муниципальной библиотеки на базе МУ «Коряжемская ЦБС» в  рамках  национального  проекта  «Культура»</t>
  </si>
  <si>
    <t>Улучшение состояния зданий учреждений культуры</t>
  </si>
  <si>
    <t>Увеличение количества библиографических записей в сводном электронном каталоге МУ «Коряжемская ЦБС"</t>
  </si>
  <si>
    <t>Создание и развитие библиотечного фонда посредством приобретения,
получения и регистрации документов, соответствующих задачам библиотеки</t>
  </si>
  <si>
    <t>Источник фин-я</t>
  </si>
  <si>
    <t>Финансовое обеспечение выполнения муниципального задания учреждениями культуры</t>
  </si>
  <si>
    <t>Выполнение муниципального задание учреждениями культуры</t>
  </si>
  <si>
    <t>Задача1: сохранение культурного и исторического наследия, обеспечение участия граждан в культурной жизни, реализация творческого потенциала населения, поддержка культурных инициатив на территории городского округа Архангельской области «Город Коряжма»</t>
  </si>
  <si>
    <t>».</t>
  </si>
  <si>
    <t>Ответсвенный исполнитель, соисполнитель</t>
  </si>
  <si>
    <t>ОКМПиТ,     КДЦ, ДШИ</t>
  </si>
  <si>
    <t>ОКМПиТ, КДЦ, ДШИ, ЦБС,  СОШ № 1-7</t>
  </si>
  <si>
    <t>ОКМПиТ,     КДЦ</t>
  </si>
  <si>
    <t>ОКМПиТ,    КДЦ, ЦБС, ДШИ</t>
  </si>
  <si>
    <t>ОКМПиТ,    ДШИ</t>
  </si>
  <si>
    <t>ОКМПиТ</t>
  </si>
  <si>
    <t>ОКМПиТ,     МКЦ</t>
  </si>
  <si>
    <t>ОКМПиТ,      ЦБС</t>
  </si>
  <si>
    <t xml:space="preserve">Поддержка самодеятельных творческих коллективов города </t>
  </si>
  <si>
    <t xml:space="preserve">Увеличение численности участников культурно-досуговых мероприятий </t>
  </si>
  <si>
    <t>1.8</t>
  </si>
  <si>
    <t>Реализация инновационного социального проекта «Дорога из желтого кирпича»</t>
  </si>
  <si>
    <t>ЦБС, МКЦ</t>
  </si>
  <si>
    <t>Монтаж автоматической системы охранной сигнализации</t>
  </si>
  <si>
    <t>Обустройство наружного освещения площадки для проведения массовых праздников</t>
  </si>
  <si>
    <t>2.7</t>
  </si>
  <si>
    <t>2.8</t>
  </si>
  <si>
    <t xml:space="preserve">Создание,  поддержка и развитие электронных информационных ресурсов библиотек </t>
  </si>
  <si>
    <t>3.4</t>
  </si>
  <si>
    <t>Сохранение библиотечных фондов в процессе их использования.</t>
  </si>
  <si>
    <t>3.5</t>
  </si>
  <si>
    <t>Дизайн-проект библиотеки пр. Ломоносова</t>
  </si>
  <si>
    <t xml:space="preserve">Приложение 
к постановлению администрации города                                          от                        № 
</t>
  </si>
  <si>
    <t>Создание виртуального концертного зала</t>
  </si>
  <si>
    <t xml:space="preserve">               2.9</t>
  </si>
  <si>
    <t>замена кровельного покрытия (техноэласт)</t>
  </si>
  <si>
    <t>текущий ремонт кровли (мембрана)</t>
  </si>
  <si>
    <t>Подготовка ПСД на установку козырька центрального входа ЦДЮБ</t>
  </si>
  <si>
    <t>Замена люминисцентных светильников на светодиодные в кабинетах центральной библиотеки (ул. Космонавтов, 3А)</t>
  </si>
  <si>
    <t>создание визит-центра</t>
  </si>
  <si>
    <t>банеры День города (задник, юбка, козырек)</t>
  </si>
  <si>
    <t>создание модели аэросаней</t>
  </si>
  <si>
    <t>текущий ремонт кровли КДШИ</t>
  </si>
  <si>
    <t>ремонт полов хореографического класса КДШИ</t>
  </si>
  <si>
    <t>Текущий ремонт потолков на 2 этаже (холл и коридор к малому залу) ДШИ</t>
  </si>
  <si>
    <t>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</si>
</sst>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8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2" fontId="2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2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2" fontId="0" fillId="0" borderId="1" xfId="0" applyNumberFormat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wrapText="1"/>
    </xf>
    <xf numFmtId="4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2" fontId="0" fillId="0" borderId="0" xfId="0" applyNumberFormat="1"/>
    <xf numFmtId="2" fontId="5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/>
    <xf numFmtId="0" fontId="8" fillId="0" borderId="1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0" fillId="0" borderId="8" xfId="0" applyNumberFormat="1" applyBorder="1" applyAlignment="1"/>
    <xf numFmtId="0" fontId="0" fillId="0" borderId="9" xfId="0" applyBorder="1" applyAlignment="1"/>
    <xf numFmtId="0" fontId="0" fillId="0" borderId="10" xfId="0" applyBorder="1" applyAlignment="1"/>
    <xf numFmtId="2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/>
    </xf>
    <xf numFmtId="2" fontId="0" fillId="0" borderId="1" xfId="0" applyNumberFormat="1" applyBorder="1" applyAlignment="1"/>
    <xf numFmtId="2" fontId="1" fillId="3" borderId="5" xfId="0" applyNumberFormat="1" applyFont="1" applyFill="1" applyBorder="1" applyAlignment="1">
      <alignment horizontal="center" vertical="center" wrapText="1"/>
    </xf>
    <xf numFmtId="2" fontId="1" fillId="3" borderId="6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/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3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3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0" fillId="0" borderId="2" xfId="0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16" fontId="1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2" fontId="0" fillId="0" borderId="3" xfId="0" applyNumberForma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0"/>
  <sheetViews>
    <sheetView tabSelected="1" view="pageBreakPreview" topLeftCell="A7" zoomScale="90" zoomScaleSheetLayoutView="90" workbookViewId="0">
      <pane xSplit="3" ySplit="2" topLeftCell="D69" activePane="bottomRight" state="frozen"/>
      <selection activeCell="A7" sqref="A7"/>
      <selection pane="topRight" activeCell="D7" sqref="D7"/>
      <selection pane="bottomLeft" activeCell="A9" sqref="A9"/>
      <selection pane="bottomRight" activeCell="H82" sqref="H82:I82"/>
    </sheetView>
  </sheetViews>
  <sheetFormatPr defaultRowHeight="15" x14ac:dyDescent="0.25"/>
  <cols>
    <col min="1" max="1" width="5.85546875" customWidth="1"/>
    <col min="2" max="2" width="59.140625" customWidth="1"/>
    <col min="3" max="3" width="17.140625" customWidth="1"/>
    <col min="4" max="4" width="12.42578125" customWidth="1"/>
    <col min="5" max="5" width="15.7109375" customWidth="1"/>
    <col min="6" max="6" width="18.5703125" customWidth="1"/>
    <col min="7" max="7" width="24.140625" customWidth="1"/>
    <col min="8" max="8" width="3.7109375" hidden="1" customWidth="1"/>
    <col min="9" max="9" width="19" customWidth="1"/>
    <col min="10" max="10" width="16.5703125" customWidth="1"/>
    <col min="11" max="11" width="14.85546875" customWidth="1"/>
    <col min="12" max="13" width="13.28515625" customWidth="1"/>
    <col min="14" max="14" width="42.28515625" customWidth="1"/>
    <col min="15" max="15" width="2.85546875" customWidth="1"/>
  </cols>
  <sheetData>
    <row r="1" spans="1:14" ht="8.25" customHeight="1" x14ac:dyDescent="0.25"/>
    <row r="2" spans="1:14" ht="15.75" customHeight="1" x14ac:dyDescent="0.25"/>
    <row r="3" spans="1:14" ht="30" customHeight="1" x14ac:dyDescent="0.25">
      <c r="L3" s="151" t="s">
        <v>102</v>
      </c>
      <c r="M3" s="151"/>
      <c r="N3" s="151"/>
    </row>
    <row r="4" spans="1:14" ht="67.5" customHeight="1" x14ac:dyDescent="0.25">
      <c r="L4" s="151"/>
      <c r="M4" s="151"/>
      <c r="N4" s="151"/>
    </row>
    <row r="5" spans="1:14" ht="8.25" customHeight="1" x14ac:dyDescent="0.25"/>
    <row r="6" spans="1:14" s="4" customFormat="1" ht="13.5" customHeight="1" x14ac:dyDescent="0.25">
      <c r="A6" s="154" t="s">
        <v>36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ht="15.75" x14ac:dyDescent="0.25">
      <c r="A7" s="152" t="s">
        <v>0</v>
      </c>
      <c r="B7" s="152"/>
      <c r="C7" s="152" t="s">
        <v>79</v>
      </c>
      <c r="D7" s="152" t="s">
        <v>74</v>
      </c>
      <c r="E7" s="152" t="s">
        <v>1</v>
      </c>
      <c r="F7" s="152"/>
      <c r="G7" s="152"/>
      <c r="H7" s="152"/>
      <c r="I7" s="152"/>
      <c r="J7" s="152"/>
      <c r="K7" s="152"/>
      <c r="L7" s="152"/>
      <c r="M7" s="76"/>
      <c r="N7" s="22" t="s">
        <v>2</v>
      </c>
    </row>
    <row r="8" spans="1:14" ht="30" customHeight="1" x14ac:dyDescent="0.25">
      <c r="A8" s="152"/>
      <c r="B8" s="152"/>
      <c r="C8" s="152"/>
      <c r="D8" s="152"/>
      <c r="E8" s="23" t="s">
        <v>3</v>
      </c>
      <c r="F8" s="23" t="s">
        <v>54</v>
      </c>
      <c r="G8" s="152" t="s">
        <v>55</v>
      </c>
      <c r="H8" s="152"/>
      <c r="I8" s="23" t="s">
        <v>56</v>
      </c>
      <c r="J8" s="23" t="s">
        <v>57</v>
      </c>
      <c r="K8" s="23" t="s">
        <v>58</v>
      </c>
      <c r="L8" s="23" t="s">
        <v>59</v>
      </c>
      <c r="M8" s="76" t="s">
        <v>115</v>
      </c>
      <c r="N8" s="22"/>
    </row>
    <row r="9" spans="1:14" ht="15.75" x14ac:dyDescent="0.25">
      <c r="A9" s="135">
        <v>1</v>
      </c>
      <c r="B9" s="135"/>
      <c r="C9" s="20">
        <v>2</v>
      </c>
      <c r="D9" s="20">
        <v>3</v>
      </c>
      <c r="E9" s="20">
        <v>4</v>
      </c>
      <c r="F9" s="20">
        <v>5</v>
      </c>
      <c r="G9" s="135">
        <v>6</v>
      </c>
      <c r="H9" s="135"/>
      <c r="I9" s="20">
        <v>7</v>
      </c>
      <c r="J9" s="20">
        <v>8</v>
      </c>
      <c r="K9" s="20">
        <v>9</v>
      </c>
      <c r="L9" s="20">
        <v>10</v>
      </c>
      <c r="M9" s="75">
        <v>11</v>
      </c>
      <c r="N9" s="20">
        <v>12</v>
      </c>
    </row>
    <row r="10" spans="1:14" ht="36.75" customHeight="1" x14ac:dyDescent="0.25">
      <c r="A10" s="153" t="s">
        <v>77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4" ht="18" customHeight="1" x14ac:dyDescent="0.25">
      <c r="A11" s="124" t="s">
        <v>37</v>
      </c>
      <c r="B11" s="125" t="s">
        <v>42</v>
      </c>
      <c r="C11" s="126" t="s">
        <v>82</v>
      </c>
      <c r="D11" s="27" t="s">
        <v>5</v>
      </c>
      <c r="E11" s="15">
        <f>SUM(F11:L11)</f>
        <v>22472.2</v>
      </c>
      <c r="F11" s="15">
        <v>3910</v>
      </c>
      <c r="G11" s="114">
        <f>SUM(G12:H14)</f>
        <v>6562.2</v>
      </c>
      <c r="H11" s="114"/>
      <c r="I11" s="15">
        <f>SUM(I12:I14)</f>
        <v>4000</v>
      </c>
      <c r="J11" s="15">
        <f>SUM(J12:J14)</f>
        <v>4000</v>
      </c>
      <c r="K11" s="15">
        <f>SUM(K12:K14)</f>
        <v>4000</v>
      </c>
      <c r="L11" s="15">
        <v>0</v>
      </c>
      <c r="M11" s="73">
        <v>0</v>
      </c>
      <c r="N11" s="125" t="s">
        <v>6</v>
      </c>
    </row>
    <row r="12" spans="1:14" ht="15.75" customHeight="1" x14ac:dyDescent="0.25">
      <c r="A12" s="124"/>
      <c r="B12" s="125"/>
      <c r="C12" s="126"/>
      <c r="D12" s="13" t="s">
        <v>7</v>
      </c>
      <c r="E12" s="14">
        <v>0</v>
      </c>
      <c r="F12" s="14">
        <v>0</v>
      </c>
      <c r="G12" s="130">
        <v>0</v>
      </c>
      <c r="H12" s="130"/>
      <c r="I12" s="14">
        <v>0</v>
      </c>
      <c r="J12" s="14">
        <v>0</v>
      </c>
      <c r="K12" s="14">
        <v>0</v>
      </c>
      <c r="L12" s="14">
        <v>0</v>
      </c>
      <c r="M12" s="74">
        <v>0</v>
      </c>
      <c r="N12" s="125"/>
    </row>
    <row r="13" spans="1:14" ht="17.25" customHeight="1" x14ac:dyDescent="0.25">
      <c r="A13" s="124"/>
      <c r="B13" s="125"/>
      <c r="C13" s="126"/>
      <c r="D13" s="13" t="s">
        <v>8</v>
      </c>
      <c r="E13" s="14">
        <v>0</v>
      </c>
      <c r="F13" s="14">
        <v>0</v>
      </c>
      <c r="G13" s="130">
        <v>0</v>
      </c>
      <c r="H13" s="130"/>
      <c r="I13" s="14">
        <v>0</v>
      </c>
      <c r="J13" s="14">
        <v>0</v>
      </c>
      <c r="K13" s="14">
        <v>0</v>
      </c>
      <c r="L13" s="14">
        <v>0</v>
      </c>
      <c r="M13" s="74">
        <v>0</v>
      </c>
      <c r="N13" s="125"/>
    </row>
    <row r="14" spans="1:14" ht="17.25" customHeight="1" x14ac:dyDescent="0.25">
      <c r="A14" s="124"/>
      <c r="B14" s="125"/>
      <c r="C14" s="126"/>
      <c r="D14" s="13" t="s">
        <v>9</v>
      </c>
      <c r="E14" s="14">
        <f>SUM(F14:L14)</f>
        <v>22472.2</v>
      </c>
      <c r="F14" s="14">
        <v>3910</v>
      </c>
      <c r="G14" s="130">
        <v>6562.2</v>
      </c>
      <c r="H14" s="130"/>
      <c r="I14" s="14">
        <v>4000</v>
      </c>
      <c r="J14" s="14">
        <v>4000</v>
      </c>
      <c r="K14" s="14">
        <v>4000</v>
      </c>
      <c r="L14" s="14">
        <v>0</v>
      </c>
      <c r="M14" s="74">
        <v>0</v>
      </c>
      <c r="N14" s="125"/>
    </row>
    <row r="15" spans="1:14" ht="18.75" customHeight="1" x14ac:dyDescent="0.25">
      <c r="A15" s="124" t="s">
        <v>38</v>
      </c>
      <c r="B15" s="150" t="s">
        <v>10</v>
      </c>
      <c r="C15" s="126" t="s">
        <v>81</v>
      </c>
      <c r="D15" s="27" t="s">
        <v>5</v>
      </c>
      <c r="E15" s="15">
        <f>SUM(F15:L15)</f>
        <v>160000</v>
      </c>
      <c r="F15" s="15">
        <v>41000</v>
      </c>
      <c r="G15" s="114">
        <f>SUM(G16:H18)</f>
        <v>35000</v>
      </c>
      <c r="H15" s="114"/>
      <c r="I15" s="15">
        <f>SUM(I16:I18)</f>
        <v>28000</v>
      </c>
      <c r="J15" s="15">
        <f>SUM(J16:J18)</f>
        <v>28000</v>
      </c>
      <c r="K15" s="15">
        <f>SUM(K16:K18)</f>
        <v>28000</v>
      </c>
      <c r="L15" s="15">
        <v>0</v>
      </c>
      <c r="M15" s="73">
        <v>0</v>
      </c>
      <c r="N15" s="150" t="s">
        <v>11</v>
      </c>
    </row>
    <row r="16" spans="1:14" ht="15.75" customHeight="1" x14ac:dyDescent="0.25">
      <c r="A16" s="124"/>
      <c r="B16" s="150"/>
      <c r="C16" s="126"/>
      <c r="D16" s="13" t="s">
        <v>7</v>
      </c>
      <c r="E16" s="14">
        <v>0</v>
      </c>
      <c r="F16" s="14">
        <v>0</v>
      </c>
      <c r="G16" s="130">
        <v>0</v>
      </c>
      <c r="H16" s="130"/>
      <c r="I16" s="14">
        <v>0</v>
      </c>
      <c r="J16" s="14">
        <v>0</v>
      </c>
      <c r="K16" s="14">
        <v>0</v>
      </c>
      <c r="L16" s="14">
        <v>0</v>
      </c>
      <c r="M16" s="74">
        <v>0</v>
      </c>
      <c r="N16" s="150"/>
    </row>
    <row r="17" spans="1:14" ht="15" customHeight="1" x14ac:dyDescent="0.25">
      <c r="A17" s="124"/>
      <c r="B17" s="150"/>
      <c r="C17" s="126"/>
      <c r="D17" s="13" t="s">
        <v>8</v>
      </c>
      <c r="E17" s="14">
        <v>0</v>
      </c>
      <c r="F17" s="14">
        <v>0</v>
      </c>
      <c r="G17" s="130">
        <v>0</v>
      </c>
      <c r="H17" s="130"/>
      <c r="I17" s="14">
        <v>0</v>
      </c>
      <c r="J17" s="14">
        <v>0</v>
      </c>
      <c r="K17" s="14">
        <v>0</v>
      </c>
      <c r="L17" s="14">
        <v>0</v>
      </c>
      <c r="M17" s="74">
        <v>0</v>
      </c>
      <c r="N17" s="150"/>
    </row>
    <row r="18" spans="1:14" ht="18" customHeight="1" x14ac:dyDescent="0.25">
      <c r="A18" s="124"/>
      <c r="B18" s="150"/>
      <c r="C18" s="126"/>
      <c r="D18" s="13" t="s">
        <v>9</v>
      </c>
      <c r="E18" s="14">
        <f>SUM(F18:L18)</f>
        <v>160000</v>
      </c>
      <c r="F18" s="14">
        <v>41000</v>
      </c>
      <c r="G18" s="130">
        <v>35000</v>
      </c>
      <c r="H18" s="130"/>
      <c r="I18" s="14">
        <v>28000</v>
      </c>
      <c r="J18" s="14">
        <v>28000</v>
      </c>
      <c r="K18" s="14">
        <v>28000</v>
      </c>
      <c r="L18" s="14">
        <v>0</v>
      </c>
      <c r="M18" s="74">
        <v>0</v>
      </c>
      <c r="N18" s="150"/>
    </row>
    <row r="19" spans="1:14" ht="19.5" customHeight="1" x14ac:dyDescent="0.25">
      <c r="A19" s="124" t="s">
        <v>39</v>
      </c>
      <c r="B19" s="125" t="s">
        <v>12</v>
      </c>
      <c r="C19" s="126" t="s">
        <v>80</v>
      </c>
      <c r="D19" s="27" t="s">
        <v>5</v>
      </c>
      <c r="E19" s="15">
        <f>SUM(F19:L19)</f>
        <v>206385.44</v>
      </c>
      <c r="F19" s="15">
        <v>0</v>
      </c>
      <c r="G19" s="114">
        <f>SUM(G20:H22)</f>
        <v>60701.599999999999</v>
      </c>
      <c r="H19" s="114"/>
      <c r="I19" s="15">
        <f>SUM(I20:I22)</f>
        <v>48561.279999999999</v>
      </c>
      <c r="J19" s="15">
        <f>SUM(J20:J22)</f>
        <v>48561.279999999999</v>
      </c>
      <c r="K19" s="15">
        <f>SUM(K20:K22)</f>
        <v>48561.279999999999</v>
      </c>
      <c r="L19" s="15">
        <v>0</v>
      </c>
      <c r="M19" s="73">
        <v>0</v>
      </c>
      <c r="N19" s="150" t="s">
        <v>13</v>
      </c>
    </row>
    <row r="20" spans="1:14" ht="18" customHeight="1" x14ac:dyDescent="0.25">
      <c r="A20" s="124"/>
      <c r="B20" s="125"/>
      <c r="C20" s="126"/>
      <c r="D20" s="13" t="s">
        <v>7</v>
      </c>
      <c r="E20" s="14">
        <v>0</v>
      </c>
      <c r="F20" s="14">
        <v>0</v>
      </c>
      <c r="G20" s="130">
        <v>0</v>
      </c>
      <c r="H20" s="130"/>
      <c r="I20" s="14">
        <v>0</v>
      </c>
      <c r="J20" s="14">
        <v>0</v>
      </c>
      <c r="K20" s="14">
        <v>0</v>
      </c>
      <c r="L20" s="14">
        <v>0</v>
      </c>
      <c r="M20" s="74">
        <v>0</v>
      </c>
      <c r="N20" s="150"/>
    </row>
    <row r="21" spans="1:14" ht="15" customHeight="1" x14ac:dyDescent="0.25">
      <c r="A21" s="124"/>
      <c r="B21" s="125"/>
      <c r="C21" s="126"/>
      <c r="D21" s="13" t="s">
        <v>8</v>
      </c>
      <c r="E21" s="14">
        <v>0</v>
      </c>
      <c r="F21" s="14">
        <v>0</v>
      </c>
      <c r="G21" s="130">
        <v>0</v>
      </c>
      <c r="H21" s="130"/>
      <c r="I21" s="14">
        <v>0</v>
      </c>
      <c r="J21" s="14">
        <v>0</v>
      </c>
      <c r="K21" s="14">
        <v>0</v>
      </c>
      <c r="L21" s="14">
        <v>0</v>
      </c>
      <c r="M21" s="74">
        <v>0</v>
      </c>
      <c r="N21" s="150"/>
    </row>
    <row r="22" spans="1:14" ht="17.25" customHeight="1" x14ac:dyDescent="0.25">
      <c r="A22" s="124"/>
      <c r="B22" s="125"/>
      <c r="C22" s="126"/>
      <c r="D22" s="13" t="s">
        <v>9</v>
      </c>
      <c r="E22" s="14">
        <f>SUM(F22:L22)</f>
        <v>206385.44</v>
      </c>
      <c r="F22" s="14">
        <v>0</v>
      </c>
      <c r="G22" s="130">
        <v>60701.599999999999</v>
      </c>
      <c r="H22" s="130"/>
      <c r="I22" s="14">
        <v>48561.279999999999</v>
      </c>
      <c r="J22" s="14">
        <v>48561.279999999999</v>
      </c>
      <c r="K22" s="14">
        <v>48561.279999999999</v>
      </c>
      <c r="L22" s="14">
        <v>0</v>
      </c>
      <c r="M22" s="74">
        <v>0</v>
      </c>
      <c r="N22" s="150"/>
    </row>
    <row r="23" spans="1:14" ht="17.25" customHeight="1" x14ac:dyDescent="0.25">
      <c r="A23" s="90" t="s">
        <v>40</v>
      </c>
      <c r="B23" s="128" t="s">
        <v>88</v>
      </c>
      <c r="C23" s="129" t="s">
        <v>4</v>
      </c>
      <c r="D23" s="39" t="s">
        <v>5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73">
        <v>0</v>
      </c>
      <c r="N23" s="79" t="s">
        <v>89</v>
      </c>
    </row>
    <row r="24" spans="1:14" ht="17.25" customHeight="1" x14ac:dyDescent="0.25">
      <c r="A24" s="92"/>
      <c r="B24" s="88"/>
      <c r="C24" s="92"/>
      <c r="D24" s="40" t="s">
        <v>7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74">
        <v>0</v>
      </c>
      <c r="N24" s="81"/>
    </row>
    <row r="25" spans="1:14" ht="17.25" customHeight="1" x14ac:dyDescent="0.25">
      <c r="A25" s="92"/>
      <c r="B25" s="88"/>
      <c r="C25" s="92"/>
      <c r="D25" s="40" t="s">
        <v>8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74">
        <v>0</v>
      </c>
      <c r="N25" s="81"/>
    </row>
    <row r="26" spans="1:14" ht="17.25" customHeight="1" x14ac:dyDescent="0.25">
      <c r="A26" s="83"/>
      <c r="B26" s="89"/>
      <c r="C26" s="83"/>
      <c r="D26" s="40" t="s">
        <v>9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74">
        <v>0</v>
      </c>
      <c r="N26" s="82"/>
    </row>
    <row r="27" spans="1:14" ht="18" customHeight="1" x14ac:dyDescent="0.25">
      <c r="A27" s="90" t="s">
        <v>43</v>
      </c>
      <c r="B27" s="86" t="s">
        <v>14</v>
      </c>
      <c r="C27" s="135"/>
      <c r="D27" s="28" t="s">
        <v>5</v>
      </c>
      <c r="E27" s="7">
        <f>SUM(F27:L27)</f>
        <v>338000</v>
      </c>
      <c r="F27" s="7">
        <v>0</v>
      </c>
      <c r="G27" s="114">
        <v>0</v>
      </c>
      <c r="H27" s="114"/>
      <c r="I27" s="15">
        <f>I41+I36+I34</f>
        <v>338000</v>
      </c>
      <c r="J27" s="15">
        <v>0</v>
      </c>
      <c r="K27" s="15">
        <v>0</v>
      </c>
      <c r="L27" s="7">
        <v>0</v>
      </c>
      <c r="M27" s="70">
        <v>0</v>
      </c>
      <c r="N27" s="96" t="s">
        <v>41</v>
      </c>
    </row>
    <row r="28" spans="1:14" ht="15.75" x14ac:dyDescent="0.25">
      <c r="A28" s="91"/>
      <c r="B28" s="87"/>
      <c r="C28" s="147"/>
      <c r="D28" s="13" t="s">
        <v>7</v>
      </c>
      <c r="E28" s="14">
        <v>0</v>
      </c>
      <c r="F28" s="14">
        <v>0</v>
      </c>
      <c r="G28" s="130">
        <v>0</v>
      </c>
      <c r="H28" s="130"/>
      <c r="I28" s="14">
        <v>0</v>
      </c>
      <c r="J28" s="14">
        <v>0</v>
      </c>
      <c r="K28" s="14">
        <v>0</v>
      </c>
      <c r="L28" s="10">
        <v>0</v>
      </c>
      <c r="M28" s="68">
        <v>0</v>
      </c>
      <c r="N28" s="97"/>
    </row>
    <row r="29" spans="1:14" ht="15.75" x14ac:dyDescent="0.25">
      <c r="A29" s="91"/>
      <c r="B29" s="87"/>
      <c r="C29" s="147"/>
      <c r="D29" s="13" t="s">
        <v>8</v>
      </c>
      <c r="E29" s="14">
        <v>0</v>
      </c>
      <c r="F29" s="14">
        <v>0</v>
      </c>
      <c r="G29" s="130">
        <v>0</v>
      </c>
      <c r="H29" s="130"/>
      <c r="I29" s="14">
        <v>0</v>
      </c>
      <c r="J29" s="14">
        <v>0</v>
      </c>
      <c r="K29" s="14">
        <v>0</v>
      </c>
      <c r="L29" s="10">
        <v>0</v>
      </c>
      <c r="M29" s="68">
        <v>0</v>
      </c>
      <c r="N29" s="97"/>
    </row>
    <row r="30" spans="1:14" ht="15.75" x14ac:dyDescent="0.25">
      <c r="A30" s="91"/>
      <c r="B30" s="87"/>
      <c r="C30" s="147"/>
      <c r="D30" s="13" t="s">
        <v>9</v>
      </c>
      <c r="E30" s="10">
        <f>SUM(F30:L30)</f>
        <v>338000</v>
      </c>
      <c r="F30" s="10">
        <v>0</v>
      </c>
      <c r="G30" s="130">
        <v>0</v>
      </c>
      <c r="H30" s="130"/>
      <c r="I30" s="14">
        <f>I31+I38</f>
        <v>338000</v>
      </c>
      <c r="J30" s="14">
        <v>0</v>
      </c>
      <c r="K30" s="14">
        <v>0</v>
      </c>
      <c r="L30" s="10">
        <v>0</v>
      </c>
      <c r="M30" s="68">
        <v>0</v>
      </c>
      <c r="N30" s="97"/>
    </row>
    <row r="31" spans="1:14" ht="15.75" x14ac:dyDescent="0.25">
      <c r="A31" s="92"/>
      <c r="B31" s="88"/>
      <c r="C31" s="135" t="s">
        <v>4</v>
      </c>
      <c r="D31" s="65" t="s">
        <v>5</v>
      </c>
      <c r="E31" s="60">
        <f>SUM(F31:L31)</f>
        <v>138000</v>
      </c>
      <c r="F31" s="60">
        <v>0</v>
      </c>
      <c r="G31" s="63">
        <v>0</v>
      </c>
      <c r="H31" s="63"/>
      <c r="I31" s="63">
        <f>I36+I34</f>
        <v>138000</v>
      </c>
      <c r="J31" s="63">
        <v>0</v>
      </c>
      <c r="K31" s="63">
        <v>0</v>
      </c>
      <c r="L31" s="60">
        <v>0</v>
      </c>
      <c r="M31" s="68">
        <v>0</v>
      </c>
      <c r="N31" s="81"/>
    </row>
    <row r="32" spans="1:14" ht="15.75" x14ac:dyDescent="0.25">
      <c r="A32" s="92"/>
      <c r="B32" s="88"/>
      <c r="C32" s="147"/>
      <c r="D32" s="64" t="s">
        <v>7</v>
      </c>
      <c r="E32" s="60">
        <v>0</v>
      </c>
      <c r="F32" s="60">
        <v>0</v>
      </c>
      <c r="G32" s="63">
        <v>0</v>
      </c>
      <c r="H32" s="63"/>
      <c r="I32" s="63">
        <v>0</v>
      </c>
      <c r="J32" s="63">
        <v>0</v>
      </c>
      <c r="K32" s="63">
        <v>0</v>
      </c>
      <c r="L32" s="60">
        <v>0</v>
      </c>
      <c r="M32" s="68">
        <v>0</v>
      </c>
      <c r="N32" s="81"/>
    </row>
    <row r="33" spans="1:14" ht="15.75" x14ac:dyDescent="0.25">
      <c r="A33" s="92"/>
      <c r="B33" s="88"/>
      <c r="C33" s="147"/>
      <c r="D33" s="64" t="s">
        <v>8</v>
      </c>
      <c r="E33" s="60">
        <v>0</v>
      </c>
      <c r="F33" s="60">
        <v>0</v>
      </c>
      <c r="G33" s="63">
        <v>0</v>
      </c>
      <c r="H33" s="63"/>
      <c r="I33" s="63">
        <v>0</v>
      </c>
      <c r="J33" s="63">
        <v>0</v>
      </c>
      <c r="K33" s="63">
        <v>0</v>
      </c>
      <c r="L33" s="60">
        <v>0</v>
      </c>
      <c r="M33" s="68">
        <v>0</v>
      </c>
      <c r="N33" s="81"/>
    </row>
    <row r="34" spans="1:14" ht="15.75" x14ac:dyDescent="0.25">
      <c r="A34" s="92"/>
      <c r="B34" s="88"/>
      <c r="C34" s="147"/>
      <c r="D34" s="93" t="s">
        <v>9</v>
      </c>
      <c r="E34" s="77">
        <f>SUM(F34:L37)</f>
        <v>138000</v>
      </c>
      <c r="F34" s="77">
        <v>0</v>
      </c>
      <c r="G34" s="95">
        <v>0</v>
      </c>
      <c r="H34" s="63"/>
      <c r="I34" s="63">
        <v>88000</v>
      </c>
      <c r="J34" s="95">
        <v>0</v>
      </c>
      <c r="K34" s="95">
        <v>0</v>
      </c>
      <c r="L34" s="77">
        <v>0</v>
      </c>
      <c r="M34" s="68">
        <v>0</v>
      </c>
      <c r="N34" s="81"/>
    </row>
    <row r="35" spans="1:14" ht="30" customHeight="1" x14ac:dyDescent="0.25">
      <c r="A35" s="92"/>
      <c r="B35" s="88"/>
      <c r="C35" s="147"/>
      <c r="D35" s="98"/>
      <c r="E35" s="92"/>
      <c r="F35" s="92"/>
      <c r="G35" s="92"/>
      <c r="H35" s="63"/>
      <c r="I35" s="67" t="s">
        <v>110</v>
      </c>
      <c r="J35" s="92"/>
      <c r="K35" s="92"/>
      <c r="L35" s="92"/>
      <c r="M35" s="69">
        <v>0</v>
      </c>
      <c r="N35" s="81"/>
    </row>
    <row r="36" spans="1:14" ht="15.75" x14ac:dyDescent="0.25">
      <c r="A36" s="92"/>
      <c r="B36" s="88"/>
      <c r="C36" s="147"/>
      <c r="D36" s="98"/>
      <c r="E36" s="92"/>
      <c r="F36" s="92"/>
      <c r="G36" s="92"/>
      <c r="H36" s="63"/>
      <c r="I36" s="63">
        <v>50000</v>
      </c>
      <c r="J36" s="92"/>
      <c r="K36" s="92"/>
      <c r="L36" s="92"/>
      <c r="M36" s="69">
        <v>0</v>
      </c>
      <c r="N36" s="81"/>
    </row>
    <row r="37" spans="1:14" ht="22.5" x14ac:dyDescent="0.25">
      <c r="A37" s="92"/>
      <c r="B37" s="88"/>
      <c r="C37" s="147"/>
      <c r="D37" s="94"/>
      <c r="E37" s="83"/>
      <c r="F37" s="83"/>
      <c r="G37" s="83"/>
      <c r="H37" s="63"/>
      <c r="I37" s="66" t="s">
        <v>111</v>
      </c>
      <c r="J37" s="83"/>
      <c r="K37" s="83"/>
      <c r="L37" s="83"/>
      <c r="M37" s="69">
        <v>0</v>
      </c>
      <c r="N37" s="81"/>
    </row>
    <row r="38" spans="1:14" ht="15.75" x14ac:dyDescent="0.25">
      <c r="A38" s="92"/>
      <c r="B38" s="88"/>
      <c r="C38" s="119" t="s">
        <v>15</v>
      </c>
      <c r="D38" s="65" t="s">
        <v>5</v>
      </c>
      <c r="E38" s="60">
        <f>SUM(F38:L38)</f>
        <v>200000</v>
      </c>
      <c r="F38" s="60">
        <v>0</v>
      </c>
      <c r="G38" s="63">
        <v>0</v>
      </c>
      <c r="H38" s="63"/>
      <c r="I38" s="63">
        <f>SUM(I39:I41)</f>
        <v>200000</v>
      </c>
      <c r="J38" s="63">
        <v>0</v>
      </c>
      <c r="K38" s="63">
        <v>0</v>
      </c>
      <c r="L38" s="60">
        <v>0</v>
      </c>
      <c r="M38" s="68">
        <v>0</v>
      </c>
      <c r="N38" s="81"/>
    </row>
    <row r="39" spans="1:14" ht="15.75" x14ac:dyDescent="0.25">
      <c r="A39" s="92"/>
      <c r="B39" s="88"/>
      <c r="C39" s="148"/>
      <c r="D39" s="64" t="s">
        <v>7</v>
      </c>
      <c r="E39" s="60">
        <v>0</v>
      </c>
      <c r="F39" s="60">
        <v>0</v>
      </c>
      <c r="G39" s="63">
        <v>0</v>
      </c>
      <c r="H39" s="63"/>
      <c r="I39" s="63">
        <v>0</v>
      </c>
      <c r="J39" s="63">
        <v>0</v>
      </c>
      <c r="K39" s="63">
        <v>0</v>
      </c>
      <c r="L39" s="60">
        <v>0</v>
      </c>
      <c r="M39" s="68">
        <v>0</v>
      </c>
      <c r="N39" s="81"/>
    </row>
    <row r="40" spans="1:14" ht="15.75" x14ac:dyDescent="0.25">
      <c r="A40" s="92"/>
      <c r="B40" s="88"/>
      <c r="C40" s="148"/>
      <c r="D40" s="64" t="s">
        <v>8</v>
      </c>
      <c r="E40" s="60">
        <v>0</v>
      </c>
      <c r="F40" s="60">
        <v>0</v>
      </c>
      <c r="G40" s="63">
        <v>0</v>
      </c>
      <c r="H40" s="63"/>
      <c r="I40" s="63">
        <v>0</v>
      </c>
      <c r="J40" s="63">
        <v>0</v>
      </c>
      <c r="K40" s="63">
        <v>0</v>
      </c>
      <c r="L40" s="60">
        <v>0</v>
      </c>
      <c r="M40" s="68">
        <v>0</v>
      </c>
      <c r="N40" s="81"/>
    </row>
    <row r="41" spans="1:14" ht="15.75" x14ac:dyDescent="0.25">
      <c r="A41" s="92"/>
      <c r="B41" s="88"/>
      <c r="C41" s="148"/>
      <c r="D41" s="93" t="s">
        <v>9</v>
      </c>
      <c r="E41" s="77">
        <f>SUM(F41:L41)</f>
        <v>200000</v>
      </c>
      <c r="F41" s="77">
        <v>0</v>
      </c>
      <c r="G41" s="95">
        <v>0</v>
      </c>
      <c r="H41" s="63"/>
      <c r="I41" s="63">
        <v>200000</v>
      </c>
      <c r="J41" s="95">
        <v>0</v>
      </c>
      <c r="K41" s="95">
        <v>0</v>
      </c>
      <c r="L41" s="77">
        <v>0</v>
      </c>
      <c r="M41" s="68">
        <v>0</v>
      </c>
      <c r="N41" s="81"/>
    </row>
    <row r="42" spans="1:14" ht="15.75" x14ac:dyDescent="0.25">
      <c r="A42" s="83"/>
      <c r="B42" s="89"/>
      <c r="C42" s="149"/>
      <c r="D42" s="94"/>
      <c r="E42" s="83"/>
      <c r="F42" s="83"/>
      <c r="G42" s="83"/>
      <c r="H42" s="63"/>
      <c r="I42" s="67" t="s">
        <v>109</v>
      </c>
      <c r="J42" s="83"/>
      <c r="K42" s="83"/>
      <c r="L42" s="83"/>
      <c r="M42" s="69">
        <v>0</v>
      </c>
      <c r="N42" s="82"/>
    </row>
    <row r="43" spans="1:14" ht="19.5" customHeight="1" x14ac:dyDescent="0.25">
      <c r="A43" s="124" t="s">
        <v>44</v>
      </c>
      <c r="B43" s="143" t="s">
        <v>16</v>
      </c>
      <c r="C43" s="135" t="s">
        <v>84</v>
      </c>
      <c r="D43" s="27" t="s">
        <v>5</v>
      </c>
      <c r="E43" s="7">
        <f>SUM(F43:L43)</f>
        <v>272000</v>
      </c>
      <c r="F43" s="7">
        <v>0</v>
      </c>
      <c r="G43" s="99">
        <v>100000</v>
      </c>
      <c r="H43" s="99"/>
      <c r="I43" s="7">
        <f>SUM(I44:I46)</f>
        <v>172000</v>
      </c>
      <c r="J43" s="15">
        <v>0</v>
      </c>
      <c r="K43" s="15">
        <v>0</v>
      </c>
      <c r="L43" s="7">
        <v>0</v>
      </c>
      <c r="M43" s="70">
        <v>0</v>
      </c>
      <c r="N43" s="133" t="s">
        <v>18</v>
      </c>
    </row>
    <row r="44" spans="1:14" ht="17.25" customHeight="1" x14ac:dyDescent="0.25">
      <c r="A44" s="124"/>
      <c r="B44" s="143"/>
      <c r="C44" s="135"/>
      <c r="D44" s="13" t="s">
        <v>7</v>
      </c>
      <c r="E44" s="14">
        <v>0</v>
      </c>
      <c r="F44" s="10">
        <v>0</v>
      </c>
      <c r="G44" s="130">
        <v>0</v>
      </c>
      <c r="H44" s="130"/>
      <c r="I44" s="10">
        <v>0</v>
      </c>
      <c r="J44" s="10">
        <v>0</v>
      </c>
      <c r="K44" s="10">
        <v>0</v>
      </c>
      <c r="L44" s="10">
        <v>0</v>
      </c>
      <c r="M44" s="68">
        <v>0</v>
      </c>
      <c r="N44" s="134"/>
    </row>
    <row r="45" spans="1:14" ht="18.75" customHeight="1" x14ac:dyDescent="0.25">
      <c r="A45" s="124"/>
      <c r="B45" s="143"/>
      <c r="C45" s="135"/>
      <c r="D45" s="13" t="s">
        <v>8</v>
      </c>
      <c r="E45" s="14">
        <v>0</v>
      </c>
      <c r="F45" s="10">
        <v>0</v>
      </c>
      <c r="G45" s="130">
        <v>0</v>
      </c>
      <c r="H45" s="130"/>
      <c r="I45" s="10">
        <v>0</v>
      </c>
      <c r="J45" s="10">
        <v>0</v>
      </c>
      <c r="K45" s="10">
        <v>0</v>
      </c>
      <c r="L45" s="10">
        <v>0</v>
      </c>
      <c r="M45" s="68">
        <v>0</v>
      </c>
      <c r="N45" s="134"/>
    </row>
    <row r="46" spans="1:14" ht="15.75" customHeight="1" x14ac:dyDescent="0.25">
      <c r="A46" s="124"/>
      <c r="B46" s="143"/>
      <c r="C46" s="135"/>
      <c r="D46" s="13" t="s">
        <v>9</v>
      </c>
      <c r="E46" s="14">
        <f>SUM(F46:L46)</f>
        <v>272000</v>
      </c>
      <c r="F46" s="10">
        <v>0</v>
      </c>
      <c r="G46" s="84">
        <v>100000</v>
      </c>
      <c r="H46" s="84"/>
      <c r="I46" s="10">
        <v>172000</v>
      </c>
      <c r="J46" s="10">
        <v>0</v>
      </c>
      <c r="K46" s="10">
        <v>0</v>
      </c>
      <c r="L46" s="10">
        <v>0</v>
      </c>
      <c r="M46" s="68">
        <v>0</v>
      </c>
      <c r="N46" s="134"/>
    </row>
    <row r="47" spans="1:14" ht="43.5" customHeight="1" x14ac:dyDescent="0.25">
      <c r="A47" s="124" t="s">
        <v>45</v>
      </c>
      <c r="B47" s="125" t="s">
        <v>19</v>
      </c>
      <c r="C47" s="126" t="s">
        <v>83</v>
      </c>
      <c r="D47" s="145" t="s">
        <v>9</v>
      </c>
      <c r="E47" s="114">
        <f>SUM(F47:L48)</f>
        <v>3778702.5999999996</v>
      </c>
      <c r="F47" s="99">
        <v>625410.24</v>
      </c>
      <c r="G47" s="99">
        <v>926336.2</v>
      </c>
      <c r="H47" s="99"/>
      <c r="I47" s="99">
        <v>742318.72</v>
      </c>
      <c r="J47" s="99">
        <v>742318.72</v>
      </c>
      <c r="K47" s="99">
        <v>742318.72</v>
      </c>
      <c r="L47" s="99">
        <v>0</v>
      </c>
      <c r="M47" s="146">
        <v>0</v>
      </c>
      <c r="N47" s="133" t="s">
        <v>20</v>
      </c>
    </row>
    <row r="48" spans="1:14" ht="9" customHeight="1" x14ac:dyDescent="0.25">
      <c r="A48" s="124"/>
      <c r="B48" s="125"/>
      <c r="C48" s="126"/>
      <c r="D48" s="145"/>
      <c r="E48" s="114"/>
      <c r="F48" s="99"/>
      <c r="G48" s="99"/>
      <c r="H48" s="99"/>
      <c r="I48" s="99"/>
      <c r="J48" s="101"/>
      <c r="K48" s="101"/>
      <c r="L48" s="99"/>
      <c r="M48" s="83"/>
      <c r="N48" s="133"/>
    </row>
    <row r="49" spans="1:14" ht="18" customHeight="1" x14ac:dyDescent="0.25">
      <c r="A49" s="90" t="s">
        <v>90</v>
      </c>
      <c r="B49" s="143" t="s">
        <v>21</v>
      </c>
      <c r="C49" s="126" t="s">
        <v>82</v>
      </c>
      <c r="D49" s="39" t="s">
        <v>5</v>
      </c>
      <c r="E49" s="15">
        <f>SUM(F49:L49)</f>
        <v>209000</v>
      </c>
      <c r="F49" s="38">
        <v>47500</v>
      </c>
      <c r="G49" s="114">
        <v>47500</v>
      </c>
      <c r="H49" s="114"/>
      <c r="I49" s="36">
        <f>SUM(I50:I52)</f>
        <v>38000</v>
      </c>
      <c r="J49" s="36">
        <f>SUM(J50:J52)</f>
        <v>38000</v>
      </c>
      <c r="K49" s="36">
        <f>SUM(K50:K52)</f>
        <v>38000</v>
      </c>
      <c r="L49" s="38">
        <v>0</v>
      </c>
      <c r="M49" s="70">
        <v>0</v>
      </c>
      <c r="N49" s="133" t="s">
        <v>22</v>
      </c>
    </row>
    <row r="50" spans="1:14" ht="18" customHeight="1" x14ac:dyDescent="0.25">
      <c r="A50" s="92"/>
      <c r="B50" s="143"/>
      <c r="C50" s="126"/>
      <c r="D50" s="40" t="s">
        <v>7</v>
      </c>
      <c r="E50" s="14">
        <v>0</v>
      </c>
      <c r="F50" s="10">
        <v>0</v>
      </c>
      <c r="G50" s="130">
        <v>0</v>
      </c>
      <c r="H50" s="130"/>
      <c r="I50" s="14">
        <v>0</v>
      </c>
      <c r="J50" s="14">
        <v>0</v>
      </c>
      <c r="K50" s="14">
        <v>0</v>
      </c>
      <c r="L50" s="14">
        <v>0</v>
      </c>
      <c r="M50" s="74">
        <v>0</v>
      </c>
      <c r="N50" s="133"/>
    </row>
    <row r="51" spans="1:14" ht="18" customHeight="1" x14ac:dyDescent="0.25">
      <c r="A51" s="92"/>
      <c r="B51" s="143"/>
      <c r="C51" s="126"/>
      <c r="D51" s="40" t="s">
        <v>8</v>
      </c>
      <c r="E51" s="14">
        <v>0</v>
      </c>
      <c r="F51" s="10">
        <v>0</v>
      </c>
      <c r="G51" s="130">
        <v>0</v>
      </c>
      <c r="H51" s="130"/>
      <c r="I51" s="14">
        <v>0</v>
      </c>
      <c r="J51" s="14">
        <v>0</v>
      </c>
      <c r="K51" s="14">
        <v>0</v>
      </c>
      <c r="L51" s="14">
        <v>0</v>
      </c>
      <c r="M51" s="74">
        <v>0</v>
      </c>
      <c r="N51" s="133"/>
    </row>
    <row r="52" spans="1:14" ht="18.75" customHeight="1" x14ac:dyDescent="0.25">
      <c r="A52" s="83"/>
      <c r="B52" s="143"/>
      <c r="C52" s="126"/>
      <c r="D52" s="40" t="s">
        <v>9</v>
      </c>
      <c r="E52" s="14">
        <f>SUM(F52:L52)</f>
        <v>209000</v>
      </c>
      <c r="F52" s="10">
        <v>47500</v>
      </c>
      <c r="G52" s="130">
        <v>47500</v>
      </c>
      <c r="H52" s="130"/>
      <c r="I52" s="14">
        <v>38000</v>
      </c>
      <c r="J52" s="14">
        <v>38000</v>
      </c>
      <c r="K52" s="14">
        <v>38000</v>
      </c>
      <c r="L52" s="14">
        <v>0</v>
      </c>
      <c r="M52" s="74">
        <v>0</v>
      </c>
      <c r="N52" s="133"/>
    </row>
    <row r="53" spans="1:14" ht="31.5" customHeight="1" x14ac:dyDescent="0.25">
      <c r="A53" s="125" t="s">
        <v>23</v>
      </c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</row>
    <row r="54" spans="1:14" ht="18" customHeight="1" x14ac:dyDescent="0.25">
      <c r="A54" s="124" t="s">
        <v>47</v>
      </c>
      <c r="B54" s="143" t="s">
        <v>24</v>
      </c>
      <c r="C54" s="135" t="s">
        <v>46</v>
      </c>
      <c r="D54" s="144" t="s">
        <v>5</v>
      </c>
      <c r="E54" s="99">
        <f>SUM(F54:L56)</f>
        <v>97680</v>
      </c>
      <c r="F54" s="99">
        <f>SUM(F57:F59)</f>
        <v>97680</v>
      </c>
      <c r="G54" s="114">
        <v>0</v>
      </c>
      <c r="H54" s="136"/>
      <c r="I54" s="15">
        <v>0</v>
      </c>
      <c r="J54" s="15">
        <v>0</v>
      </c>
      <c r="K54" s="15">
        <v>0</v>
      </c>
      <c r="L54" s="114">
        <v>0</v>
      </c>
      <c r="M54" s="73">
        <v>0</v>
      </c>
      <c r="N54" s="142" t="s">
        <v>25</v>
      </c>
    </row>
    <row r="55" spans="1:14" ht="15.75" hidden="1" customHeight="1" x14ac:dyDescent="0.25">
      <c r="A55" s="124"/>
      <c r="B55" s="143"/>
      <c r="C55" s="85"/>
      <c r="D55" s="144"/>
      <c r="E55" s="99"/>
      <c r="F55" s="99"/>
      <c r="G55" s="114"/>
      <c r="H55" s="136"/>
      <c r="I55" s="15"/>
      <c r="J55" s="15"/>
      <c r="K55" s="15"/>
      <c r="L55" s="114"/>
      <c r="M55" s="73"/>
      <c r="N55" s="142"/>
    </row>
    <row r="56" spans="1:14" ht="15.75" hidden="1" customHeight="1" x14ac:dyDescent="0.25">
      <c r="A56" s="124"/>
      <c r="B56" s="143"/>
      <c r="C56" s="85"/>
      <c r="D56" s="144"/>
      <c r="E56" s="99"/>
      <c r="F56" s="99"/>
      <c r="G56" s="114"/>
      <c r="H56" s="136"/>
      <c r="I56" s="15"/>
      <c r="J56" s="15"/>
      <c r="K56" s="15"/>
      <c r="L56" s="114"/>
      <c r="M56" s="73"/>
      <c r="N56" s="142"/>
    </row>
    <row r="57" spans="1:14" ht="15.75" x14ac:dyDescent="0.25">
      <c r="A57" s="124"/>
      <c r="B57" s="143"/>
      <c r="C57" s="85"/>
      <c r="D57" s="19" t="s">
        <v>7</v>
      </c>
      <c r="E57" s="10">
        <v>0</v>
      </c>
      <c r="F57" s="10">
        <v>0</v>
      </c>
      <c r="G57" s="130">
        <v>0</v>
      </c>
      <c r="H57" s="111"/>
      <c r="I57" s="9">
        <v>0</v>
      </c>
      <c r="J57" s="9">
        <v>0</v>
      </c>
      <c r="K57" s="9">
        <v>0</v>
      </c>
      <c r="L57" s="14">
        <v>0</v>
      </c>
      <c r="M57" s="74">
        <v>0</v>
      </c>
      <c r="N57" s="142"/>
    </row>
    <row r="58" spans="1:14" ht="15.75" x14ac:dyDescent="0.25">
      <c r="A58" s="124"/>
      <c r="B58" s="143"/>
      <c r="C58" s="85"/>
      <c r="D58" s="19" t="s">
        <v>8</v>
      </c>
      <c r="E58" s="10">
        <v>0</v>
      </c>
      <c r="F58" s="10">
        <v>0</v>
      </c>
      <c r="G58" s="130">
        <v>0</v>
      </c>
      <c r="H58" s="111"/>
      <c r="I58" s="14">
        <v>0</v>
      </c>
      <c r="J58" s="14">
        <v>0</v>
      </c>
      <c r="K58" s="14">
        <v>0</v>
      </c>
      <c r="L58" s="14">
        <v>0</v>
      </c>
      <c r="M58" s="74">
        <v>0</v>
      </c>
      <c r="N58" s="142"/>
    </row>
    <row r="59" spans="1:14" ht="15.75" x14ac:dyDescent="0.25">
      <c r="A59" s="124"/>
      <c r="B59" s="143"/>
      <c r="C59" s="85"/>
      <c r="D59" s="19" t="s">
        <v>9</v>
      </c>
      <c r="E59" s="10">
        <f>SUM(F59:L59)</f>
        <v>97680</v>
      </c>
      <c r="F59" s="10">
        <v>97680</v>
      </c>
      <c r="G59" s="130">
        <v>0</v>
      </c>
      <c r="H59" s="111"/>
      <c r="I59" s="14">
        <v>0</v>
      </c>
      <c r="J59" s="14">
        <v>0</v>
      </c>
      <c r="K59" s="14">
        <v>0</v>
      </c>
      <c r="L59" s="14">
        <v>0</v>
      </c>
      <c r="M59" s="74">
        <v>0</v>
      </c>
      <c r="N59" s="142"/>
    </row>
    <row r="60" spans="1:14" ht="16.5" customHeight="1" x14ac:dyDescent="0.25">
      <c r="A60" s="95" t="s">
        <v>48</v>
      </c>
      <c r="B60" s="128" t="s">
        <v>26</v>
      </c>
      <c r="C60" s="34" t="s">
        <v>85</v>
      </c>
      <c r="D60" s="144" t="s">
        <v>5</v>
      </c>
      <c r="E60" s="99">
        <f>SUM(F60:L61)</f>
        <v>2636428.5</v>
      </c>
      <c r="F60" s="99">
        <f>SUM(F68)</f>
        <v>475734</v>
      </c>
      <c r="G60" s="99">
        <f>G80+G78+G76+G72+G70+G68</f>
        <v>1407527.77</v>
      </c>
      <c r="H60" s="100"/>
      <c r="I60" s="99">
        <f>I76+I78</f>
        <v>753166.73</v>
      </c>
      <c r="J60" s="7">
        <v>0</v>
      </c>
      <c r="K60" s="7">
        <v>0</v>
      </c>
      <c r="L60" s="99">
        <v>0</v>
      </c>
      <c r="M60" s="70">
        <v>0</v>
      </c>
      <c r="N60" s="79" t="s">
        <v>71</v>
      </c>
    </row>
    <row r="61" spans="1:14" ht="3" hidden="1" customHeight="1" x14ac:dyDescent="0.25">
      <c r="A61" s="183"/>
      <c r="B61" s="88"/>
      <c r="C61" s="119" t="s">
        <v>4</v>
      </c>
      <c r="D61" s="177"/>
      <c r="E61" s="101"/>
      <c r="F61" s="101"/>
      <c r="G61" s="100"/>
      <c r="H61" s="100"/>
      <c r="I61" s="101"/>
      <c r="J61" s="29"/>
      <c r="K61" s="29"/>
      <c r="L61" s="101"/>
      <c r="M61" s="71"/>
      <c r="N61" s="80"/>
    </row>
    <row r="62" spans="1:14" ht="15.75" x14ac:dyDescent="0.25">
      <c r="A62" s="183"/>
      <c r="B62" s="88"/>
      <c r="C62" s="92"/>
      <c r="D62" s="13" t="s">
        <v>7</v>
      </c>
      <c r="E62" s="10">
        <v>0</v>
      </c>
      <c r="F62" s="10">
        <v>0</v>
      </c>
      <c r="G62" s="109">
        <v>0</v>
      </c>
      <c r="H62" s="110"/>
      <c r="I62" s="25">
        <v>0</v>
      </c>
      <c r="J62" s="25">
        <v>0</v>
      </c>
      <c r="K62" s="25">
        <v>0</v>
      </c>
      <c r="L62" s="25">
        <v>0</v>
      </c>
      <c r="M62" s="72">
        <v>0</v>
      </c>
      <c r="N62" s="80"/>
    </row>
    <row r="63" spans="1:14" ht="15.75" x14ac:dyDescent="0.25">
      <c r="A63" s="183"/>
      <c r="B63" s="88"/>
      <c r="C63" s="92"/>
      <c r="D63" s="13" t="s">
        <v>8</v>
      </c>
      <c r="E63" s="10">
        <v>0</v>
      </c>
      <c r="F63" s="10">
        <v>0</v>
      </c>
      <c r="G63" s="109">
        <v>0</v>
      </c>
      <c r="H63" s="110"/>
      <c r="I63" s="26">
        <v>0</v>
      </c>
      <c r="J63" s="26">
        <v>0</v>
      </c>
      <c r="K63" s="26">
        <v>0</v>
      </c>
      <c r="L63" s="25">
        <v>0</v>
      </c>
      <c r="M63" s="72">
        <v>0</v>
      </c>
      <c r="N63" s="80"/>
    </row>
    <row r="64" spans="1:14" ht="12.75" customHeight="1" x14ac:dyDescent="0.25">
      <c r="A64" s="183"/>
      <c r="B64" s="88"/>
      <c r="C64" s="92"/>
      <c r="D64" s="93" t="s">
        <v>9</v>
      </c>
      <c r="E64" s="77">
        <f>SUM(F64:L64)</f>
        <v>0</v>
      </c>
      <c r="F64" s="77">
        <v>0</v>
      </c>
      <c r="G64" s="105">
        <v>0</v>
      </c>
      <c r="H64" s="106"/>
      <c r="I64" s="102">
        <v>0</v>
      </c>
      <c r="J64" s="102">
        <v>0</v>
      </c>
      <c r="K64" s="102">
        <v>0</v>
      </c>
      <c r="L64" s="77">
        <v>0</v>
      </c>
      <c r="M64" s="77">
        <v>0</v>
      </c>
      <c r="N64" s="80"/>
    </row>
    <row r="65" spans="1:14" ht="8.25" customHeight="1" x14ac:dyDescent="0.25">
      <c r="A65" s="183"/>
      <c r="B65" s="88"/>
      <c r="C65" s="83"/>
      <c r="D65" s="184"/>
      <c r="E65" s="104"/>
      <c r="F65" s="104"/>
      <c r="G65" s="107"/>
      <c r="H65" s="108"/>
      <c r="I65" s="103"/>
      <c r="J65" s="103"/>
      <c r="K65" s="103"/>
      <c r="L65" s="104"/>
      <c r="M65" s="83"/>
      <c r="N65" s="80"/>
    </row>
    <row r="66" spans="1:14" ht="15.75" x14ac:dyDescent="0.25">
      <c r="A66" s="183"/>
      <c r="B66" s="88"/>
      <c r="C66" s="119" t="s">
        <v>15</v>
      </c>
      <c r="D66" s="13" t="s">
        <v>7</v>
      </c>
      <c r="E66" s="10">
        <v>0</v>
      </c>
      <c r="F66" s="10">
        <v>0</v>
      </c>
      <c r="G66" s="84">
        <v>0</v>
      </c>
      <c r="H66" s="111"/>
      <c r="I66" s="10">
        <v>0</v>
      </c>
      <c r="J66" s="10">
        <v>0</v>
      </c>
      <c r="K66" s="10">
        <v>0</v>
      </c>
      <c r="L66" s="25">
        <v>0</v>
      </c>
      <c r="M66" s="72">
        <v>0</v>
      </c>
      <c r="N66" s="80"/>
    </row>
    <row r="67" spans="1:14" ht="15.75" x14ac:dyDescent="0.25">
      <c r="A67" s="183"/>
      <c r="B67" s="88"/>
      <c r="C67" s="178"/>
      <c r="D67" s="13" t="s">
        <v>8</v>
      </c>
      <c r="E67" s="10">
        <v>0</v>
      </c>
      <c r="F67" s="10">
        <v>0</v>
      </c>
      <c r="G67" s="84">
        <v>0</v>
      </c>
      <c r="H67" s="111"/>
      <c r="I67" s="10">
        <v>0</v>
      </c>
      <c r="J67" s="10">
        <v>0</v>
      </c>
      <c r="K67" s="10">
        <v>0</v>
      </c>
      <c r="L67" s="25">
        <v>0</v>
      </c>
      <c r="M67" s="72">
        <v>0</v>
      </c>
      <c r="N67" s="80"/>
    </row>
    <row r="68" spans="1:14" ht="15" customHeight="1" x14ac:dyDescent="0.25">
      <c r="A68" s="183"/>
      <c r="B68" s="88"/>
      <c r="C68" s="178"/>
      <c r="D68" s="93" t="s">
        <v>9</v>
      </c>
      <c r="E68" s="77">
        <f>F68+G68+G70+G72</f>
        <v>725734</v>
      </c>
      <c r="F68" s="77">
        <v>475734</v>
      </c>
      <c r="G68" s="84">
        <v>142548</v>
      </c>
      <c r="H68" s="118"/>
      <c r="I68" s="77">
        <v>0</v>
      </c>
      <c r="J68" s="77">
        <v>0</v>
      </c>
      <c r="K68" s="77">
        <v>0</v>
      </c>
      <c r="L68" s="77">
        <v>0</v>
      </c>
      <c r="M68" s="77">
        <v>0</v>
      </c>
      <c r="N68" s="80"/>
    </row>
    <row r="69" spans="1:14" ht="23.25" customHeight="1" x14ac:dyDescent="0.25">
      <c r="A69" s="183"/>
      <c r="B69" s="88"/>
      <c r="C69" s="92"/>
      <c r="D69" s="98"/>
      <c r="E69" s="92"/>
      <c r="F69" s="92"/>
      <c r="G69" s="45" t="s">
        <v>101</v>
      </c>
      <c r="H69" s="41"/>
      <c r="I69" s="83"/>
      <c r="J69" s="83"/>
      <c r="K69" s="83"/>
      <c r="L69" s="83"/>
      <c r="M69" s="83"/>
      <c r="N69" s="80"/>
    </row>
    <row r="70" spans="1:14" ht="15.75" customHeight="1" x14ac:dyDescent="0.25">
      <c r="A70" s="183"/>
      <c r="B70" s="88"/>
      <c r="C70" s="92"/>
      <c r="D70" s="98"/>
      <c r="E70" s="92"/>
      <c r="F70" s="92"/>
      <c r="G70" s="58">
        <v>27452</v>
      </c>
      <c r="H70" s="59"/>
      <c r="I70" s="77">
        <v>0</v>
      </c>
      <c r="J70" s="77">
        <v>0</v>
      </c>
      <c r="K70" s="77">
        <v>0</v>
      </c>
      <c r="L70" s="77">
        <v>0</v>
      </c>
      <c r="M70" s="77">
        <v>0</v>
      </c>
      <c r="N70" s="80"/>
    </row>
    <row r="71" spans="1:14" ht="51.75" customHeight="1" x14ac:dyDescent="0.25">
      <c r="A71" s="183"/>
      <c r="B71" s="88"/>
      <c r="C71" s="92"/>
      <c r="D71" s="98"/>
      <c r="E71" s="92"/>
      <c r="F71" s="92"/>
      <c r="G71" s="45" t="s">
        <v>108</v>
      </c>
      <c r="H71" s="59"/>
      <c r="I71" s="83"/>
      <c r="J71" s="83"/>
      <c r="K71" s="83"/>
      <c r="L71" s="83"/>
      <c r="M71" s="83"/>
      <c r="N71" s="80"/>
    </row>
    <row r="72" spans="1:14" ht="20.25" customHeight="1" x14ac:dyDescent="0.25">
      <c r="A72" s="183"/>
      <c r="B72" s="88"/>
      <c r="C72" s="92"/>
      <c r="D72" s="98"/>
      <c r="E72" s="92"/>
      <c r="F72" s="92"/>
      <c r="G72" s="42">
        <v>80000</v>
      </c>
      <c r="H72" s="43"/>
      <c r="I72" s="77">
        <v>0</v>
      </c>
      <c r="J72" s="77">
        <v>0</v>
      </c>
      <c r="K72" s="77">
        <v>0</v>
      </c>
      <c r="L72" s="77">
        <v>0</v>
      </c>
      <c r="M72" s="77">
        <v>0</v>
      </c>
      <c r="N72" s="80"/>
    </row>
    <row r="73" spans="1:14" ht="39.75" customHeight="1" x14ac:dyDescent="0.25">
      <c r="A73" s="183"/>
      <c r="B73" s="88"/>
      <c r="C73" s="83"/>
      <c r="D73" s="94"/>
      <c r="E73" s="83"/>
      <c r="F73" s="83"/>
      <c r="G73" s="45" t="s">
        <v>107</v>
      </c>
      <c r="H73" s="43"/>
      <c r="I73" s="83"/>
      <c r="J73" s="83"/>
      <c r="K73" s="83"/>
      <c r="L73" s="83"/>
      <c r="M73" s="83"/>
      <c r="N73" s="80"/>
    </row>
    <row r="74" spans="1:14" ht="18.75" customHeight="1" x14ac:dyDescent="0.25">
      <c r="A74" s="183"/>
      <c r="B74" s="88"/>
      <c r="C74" s="119" t="s">
        <v>17</v>
      </c>
      <c r="D74" s="13" t="s">
        <v>7</v>
      </c>
      <c r="E74" s="10">
        <v>0</v>
      </c>
      <c r="F74" s="10">
        <v>0</v>
      </c>
      <c r="G74" s="84">
        <v>0</v>
      </c>
      <c r="H74" s="140"/>
      <c r="I74" s="10">
        <v>0</v>
      </c>
      <c r="J74" s="10">
        <v>0</v>
      </c>
      <c r="K74" s="10">
        <v>0</v>
      </c>
      <c r="L74" s="10">
        <v>0</v>
      </c>
      <c r="M74" s="68">
        <v>0</v>
      </c>
      <c r="N74" s="80"/>
    </row>
    <row r="75" spans="1:14" ht="15.75" x14ac:dyDescent="0.25">
      <c r="A75" s="183"/>
      <c r="B75" s="88"/>
      <c r="C75" s="178"/>
      <c r="D75" s="13" t="s">
        <v>8</v>
      </c>
      <c r="E75" s="10">
        <v>0</v>
      </c>
      <c r="F75" s="10">
        <v>0</v>
      </c>
      <c r="G75" s="84">
        <v>0</v>
      </c>
      <c r="H75" s="85"/>
      <c r="I75" s="10">
        <v>0</v>
      </c>
      <c r="J75" s="10">
        <v>0</v>
      </c>
      <c r="K75" s="10">
        <v>0</v>
      </c>
      <c r="L75" s="10">
        <v>0</v>
      </c>
      <c r="M75" s="68">
        <v>0</v>
      </c>
      <c r="N75" s="80"/>
    </row>
    <row r="76" spans="1:14" ht="17.25" customHeight="1" x14ac:dyDescent="0.25">
      <c r="A76" s="183"/>
      <c r="B76" s="88"/>
      <c r="C76" s="178"/>
      <c r="D76" s="179" t="s">
        <v>9</v>
      </c>
      <c r="E76" s="77">
        <f>G76+G78+G80+I76+I78</f>
        <v>1910694.5</v>
      </c>
      <c r="F76" s="77">
        <v>0</v>
      </c>
      <c r="G76" s="84">
        <v>275206</v>
      </c>
      <c r="H76" s="141"/>
      <c r="I76" s="60">
        <v>695211.74</v>
      </c>
      <c r="J76" s="84">
        <v>0</v>
      </c>
      <c r="K76" s="84">
        <v>0</v>
      </c>
      <c r="L76" s="84">
        <v>0</v>
      </c>
      <c r="M76" s="77">
        <v>0</v>
      </c>
      <c r="N76" s="80"/>
    </row>
    <row r="77" spans="1:14" ht="25.5" customHeight="1" x14ac:dyDescent="0.25">
      <c r="A77" s="183"/>
      <c r="B77" s="88"/>
      <c r="C77" s="178"/>
      <c r="D77" s="180"/>
      <c r="E77" s="78"/>
      <c r="F77" s="78"/>
      <c r="G77" s="56" t="s">
        <v>105</v>
      </c>
      <c r="H77" s="55"/>
      <c r="I77" s="56" t="s">
        <v>112</v>
      </c>
      <c r="J77" s="85"/>
      <c r="K77" s="85"/>
      <c r="L77" s="85"/>
      <c r="M77" s="83"/>
      <c r="N77" s="80"/>
    </row>
    <row r="78" spans="1:14" ht="17.25" customHeight="1" x14ac:dyDescent="0.25">
      <c r="A78" s="183"/>
      <c r="B78" s="88"/>
      <c r="C78" s="178"/>
      <c r="D78" s="180"/>
      <c r="E78" s="78"/>
      <c r="F78" s="78"/>
      <c r="G78" s="58">
        <v>599950.4</v>
      </c>
      <c r="H78" s="55"/>
      <c r="I78" s="60">
        <v>57954.99</v>
      </c>
      <c r="J78" s="84">
        <v>0</v>
      </c>
      <c r="K78" s="84">
        <v>0</v>
      </c>
      <c r="L78" s="84">
        <v>0</v>
      </c>
      <c r="M78" s="77">
        <v>0</v>
      </c>
      <c r="N78" s="80"/>
    </row>
    <row r="79" spans="1:14" ht="33" customHeight="1" x14ac:dyDescent="0.25">
      <c r="A79" s="183"/>
      <c r="B79" s="88"/>
      <c r="C79" s="92"/>
      <c r="D79" s="181"/>
      <c r="E79" s="92"/>
      <c r="F79" s="92"/>
      <c r="G79" s="44" t="s">
        <v>106</v>
      </c>
      <c r="H79" s="55"/>
      <c r="I79" s="44" t="s">
        <v>113</v>
      </c>
      <c r="J79" s="85"/>
      <c r="K79" s="85"/>
      <c r="L79" s="85"/>
      <c r="M79" s="83"/>
      <c r="N79" s="81"/>
    </row>
    <row r="80" spans="1:14" ht="18" customHeight="1" x14ac:dyDescent="0.25">
      <c r="A80" s="92"/>
      <c r="B80" s="88"/>
      <c r="C80" s="92"/>
      <c r="D80" s="181"/>
      <c r="E80" s="92"/>
      <c r="F80" s="92"/>
      <c r="G80" s="58">
        <v>282371.37</v>
      </c>
      <c r="H80" s="57"/>
      <c r="I80" s="77">
        <v>0</v>
      </c>
      <c r="J80" s="77">
        <v>0</v>
      </c>
      <c r="K80" s="77">
        <v>0</v>
      </c>
      <c r="L80" s="77">
        <v>0</v>
      </c>
      <c r="M80" s="77">
        <v>0</v>
      </c>
      <c r="N80" s="81"/>
    </row>
    <row r="81" spans="1:14" ht="42" customHeight="1" x14ac:dyDescent="0.25">
      <c r="A81" s="83"/>
      <c r="B81" s="89"/>
      <c r="C81" s="83"/>
      <c r="D81" s="182"/>
      <c r="E81" s="83"/>
      <c r="F81" s="83"/>
      <c r="G81" s="44" t="s">
        <v>114</v>
      </c>
      <c r="H81" s="57"/>
      <c r="I81" s="78"/>
      <c r="J81" s="78"/>
      <c r="K81" s="78"/>
      <c r="L81" s="78"/>
      <c r="M81" s="83"/>
      <c r="N81" s="82"/>
    </row>
    <row r="82" spans="1:14" ht="16.5" customHeight="1" x14ac:dyDescent="0.25">
      <c r="A82" s="124" t="s">
        <v>49</v>
      </c>
      <c r="B82" s="138" t="s">
        <v>75</v>
      </c>
      <c r="C82" s="34" t="s">
        <v>85</v>
      </c>
      <c r="D82" s="30" t="s">
        <v>5</v>
      </c>
      <c r="E82" s="31">
        <f t="shared" ref="E82:E90" si="0">SUM(F82:L82)</f>
        <v>722864237.5</v>
      </c>
      <c r="F82" s="31">
        <f>SUM(F83:F90)</f>
        <v>146644186.88999999</v>
      </c>
      <c r="G82" s="53">
        <f>SUM(G83:G90)</f>
        <v>162294250.44999999</v>
      </c>
      <c r="H82" s="117">
        <f>SUM(H83:I90)</f>
        <v>168134707.08000001</v>
      </c>
      <c r="I82" s="117"/>
      <c r="J82" s="62">
        <v>122703853.08</v>
      </c>
      <c r="K82" s="62">
        <v>123087240</v>
      </c>
      <c r="L82" s="32">
        <v>0</v>
      </c>
      <c r="M82" s="32">
        <v>0</v>
      </c>
      <c r="N82" s="143" t="s">
        <v>76</v>
      </c>
    </row>
    <row r="83" spans="1:14" ht="16.5" customHeight="1" x14ac:dyDescent="0.25">
      <c r="A83" s="124"/>
      <c r="B83" s="139"/>
      <c r="C83" s="115" t="s">
        <v>4</v>
      </c>
      <c r="D83" s="21" t="s">
        <v>8</v>
      </c>
      <c r="E83" s="18">
        <f t="shared" si="0"/>
        <v>3960074.7399999998</v>
      </c>
      <c r="F83" s="46">
        <v>2388841.36</v>
      </c>
      <c r="G83" s="52">
        <v>1571233.38</v>
      </c>
      <c r="H83" s="116">
        <v>0</v>
      </c>
      <c r="I83" s="116"/>
      <c r="J83" s="61">
        <v>0</v>
      </c>
      <c r="K83" s="61">
        <v>0</v>
      </c>
      <c r="L83" s="8">
        <v>0</v>
      </c>
      <c r="M83" s="8">
        <v>0</v>
      </c>
      <c r="N83" s="143"/>
    </row>
    <row r="84" spans="1:14" ht="15.75" x14ac:dyDescent="0.25">
      <c r="A84" s="124"/>
      <c r="B84" s="139"/>
      <c r="C84" s="115"/>
      <c r="D84" s="21" t="s">
        <v>9</v>
      </c>
      <c r="E84" s="8">
        <f t="shared" si="0"/>
        <v>138891535.16</v>
      </c>
      <c r="F84" s="46">
        <v>41189310.009999998</v>
      </c>
      <c r="G84" s="52">
        <v>48226211.659999996</v>
      </c>
      <c r="H84" s="116">
        <v>49476013.490000002</v>
      </c>
      <c r="I84" s="116"/>
      <c r="J84" s="61">
        <v>0</v>
      </c>
      <c r="K84" s="61">
        <v>0</v>
      </c>
      <c r="L84" s="8">
        <v>0</v>
      </c>
      <c r="M84" s="8">
        <v>0</v>
      </c>
      <c r="N84" s="143"/>
    </row>
    <row r="85" spans="1:14" ht="15.75" x14ac:dyDescent="0.25">
      <c r="A85" s="124"/>
      <c r="B85" s="139"/>
      <c r="C85" s="115" t="s">
        <v>15</v>
      </c>
      <c r="D85" s="21" t="s">
        <v>8</v>
      </c>
      <c r="E85" s="8">
        <f t="shared" si="0"/>
        <v>3298348.4799999995</v>
      </c>
      <c r="F85" s="46">
        <v>2145937.5699999998</v>
      </c>
      <c r="G85" s="52">
        <v>1152410.9099999999</v>
      </c>
      <c r="H85" s="116">
        <v>0</v>
      </c>
      <c r="I85" s="116"/>
      <c r="J85" s="61">
        <v>0</v>
      </c>
      <c r="K85" s="61">
        <v>0</v>
      </c>
      <c r="L85" s="8">
        <v>0</v>
      </c>
      <c r="M85" s="8">
        <v>0</v>
      </c>
      <c r="N85" s="143"/>
    </row>
    <row r="86" spans="1:14" ht="15.75" x14ac:dyDescent="0.25">
      <c r="A86" s="124"/>
      <c r="B86" s="139"/>
      <c r="C86" s="115"/>
      <c r="D86" s="21" t="s">
        <v>9</v>
      </c>
      <c r="E86" s="8">
        <f t="shared" si="0"/>
        <v>97071763.800000012</v>
      </c>
      <c r="F86" s="46">
        <v>28268454.850000001</v>
      </c>
      <c r="G86" s="52">
        <v>33229518.080000002</v>
      </c>
      <c r="H86" s="116">
        <v>35573790.869999997</v>
      </c>
      <c r="I86" s="116"/>
      <c r="J86" s="61">
        <v>0</v>
      </c>
      <c r="K86" s="61">
        <v>0</v>
      </c>
      <c r="L86" s="8">
        <v>0</v>
      </c>
      <c r="M86" s="8">
        <v>0</v>
      </c>
      <c r="N86" s="143"/>
    </row>
    <row r="87" spans="1:14" ht="15.75" x14ac:dyDescent="0.25">
      <c r="A87" s="124"/>
      <c r="B87" s="139"/>
      <c r="C87" s="115" t="s">
        <v>17</v>
      </c>
      <c r="D87" s="21" t="s">
        <v>8</v>
      </c>
      <c r="E87" s="8">
        <f t="shared" si="0"/>
        <v>701096.39</v>
      </c>
      <c r="F87" s="46">
        <v>701096.39</v>
      </c>
      <c r="G87" s="52">
        <v>0</v>
      </c>
      <c r="H87" s="116">
        <v>0</v>
      </c>
      <c r="I87" s="116"/>
      <c r="J87" s="61">
        <v>0</v>
      </c>
      <c r="K87" s="61">
        <v>0</v>
      </c>
      <c r="L87" s="8">
        <v>0</v>
      </c>
      <c r="M87" s="8">
        <v>0</v>
      </c>
      <c r="N87" s="143"/>
    </row>
    <row r="88" spans="1:14" ht="15.75" x14ac:dyDescent="0.25">
      <c r="A88" s="124"/>
      <c r="B88" s="139"/>
      <c r="C88" s="115"/>
      <c r="D88" s="21" t="s">
        <v>9</v>
      </c>
      <c r="E88" s="8">
        <f t="shared" si="0"/>
        <v>142683124.90000001</v>
      </c>
      <c r="F88" s="46">
        <v>43874975.189999998</v>
      </c>
      <c r="G88" s="52">
        <v>47837286.710000001</v>
      </c>
      <c r="H88" s="116">
        <v>50970863</v>
      </c>
      <c r="I88" s="116"/>
      <c r="J88" s="61">
        <v>0</v>
      </c>
      <c r="K88" s="61">
        <v>0</v>
      </c>
      <c r="L88" s="8">
        <v>0</v>
      </c>
      <c r="M88" s="8">
        <v>0</v>
      </c>
      <c r="N88" s="143"/>
    </row>
    <row r="89" spans="1:14" ht="15.75" x14ac:dyDescent="0.25">
      <c r="A89" s="124"/>
      <c r="B89" s="139"/>
      <c r="C89" s="115" t="s">
        <v>27</v>
      </c>
      <c r="D89" s="21" t="s">
        <v>8</v>
      </c>
      <c r="E89" s="8">
        <f t="shared" si="0"/>
        <v>3073562.8899999997</v>
      </c>
      <c r="F89" s="46">
        <v>2141355.5699999998</v>
      </c>
      <c r="G89" s="52">
        <v>932207.32</v>
      </c>
      <c r="H89" s="116">
        <v>0</v>
      </c>
      <c r="I89" s="116"/>
      <c r="J89" s="61">
        <v>0</v>
      </c>
      <c r="K89" s="61">
        <v>0</v>
      </c>
      <c r="L89" s="8">
        <v>0</v>
      </c>
      <c r="M89" s="8">
        <v>0</v>
      </c>
      <c r="N89" s="143"/>
    </row>
    <row r="90" spans="1:14" ht="15.75" customHeight="1" x14ac:dyDescent="0.25">
      <c r="A90" s="124"/>
      <c r="B90" s="139"/>
      <c r="C90" s="85"/>
      <c r="D90" s="21" t="s">
        <v>9</v>
      </c>
      <c r="E90" s="8">
        <f t="shared" si="0"/>
        <v>87393638.060000002</v>
      </c>
      <c r="F90" s="46">
        <v>25934215.949999999</v>
      </c>
      <c r="G90" s="52">
        <v>29345382.390000001</v>
      </c>
      <c r="H90" s="61" t="s">
        <v>28</v>
      </c>
      <c r="I90" s="61">
        <v>32114039.719999999</v>
      </c>
      <c r="J90" s="61">
        <v>0</v>
      </c>
      <c r="K90" s="61">
        <v>0</v>
      </c>
      <c r="L90" s="8">
        <v>0</v>
      </c>
      <c r="M90" s="8">
        <v>0</v>
      </c>
      <c r="N90" s="143"/>
    </row>
    <row r="91" spans="1:14" ht="15.75" customHeight="1" x14ac:dyDescent="0.25">
      <c r="A91" s="90" t="s">
        <v>50</v>
      </c>
      <c r="B91" s="158" t="s">
        <v>91</v>
      </c>
      <c r="C91" s="161" t="s">
        <v>92</v>
      </c>
      <c r="D91" s="39" t="s">
        <v>5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73">
        <v>0</v>
      </c>
      <c r="N91" s="86"/>
    </row>
    <row r="92" spans="1:14" ht="15.75" customHeight="1" x14ac:dyDescent="0.25">
      <c r="A92" s="92"/>
      <c r="B92" s="159"/>
      <c r="C92" s="162"/>
      <c r="D92" s="40" t="s">
        <v>7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74">
        <v>0</v>
      </c>
      <c r="N92" s="88"/>
    </row>
    <row r="93" spans="1:14" ht="15.75" customHeight="1" x14ac:dyDescent="0.25">
      <c r="A93" s="92"/>
      <c r="B93" s="159"/>
      <c r="C93" s="162"/>
      <c r="D93" s="40" t="s">
        <v>8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74">
        <v>0</v>
      </c>
      <c r="N93" s="88"/>
    </row>
    <row r="94" spans="1:14" ht="15.75" customHeight="1" x14ac:dyDescent="0.25">
      <c r="A94" s="83"/>
      <c r="B94" s="160"/>
      <c r="C94" s="163"/>
      <c r="D94" s="40" t="s">
        <v>9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74">
        <v>0</v>
      </c>
      <c r="N94" s="89"/>
    </row>
    <row r="95" spans="1:14" ht="15.75" customHeight="1" x14ac:dyDescent="0.25">
      <c r="A95" s="171" t="s">
        <v>60</v>
      </c>
      <c r="B95" s="158" t="s">
        <v>93</v>
      </c>
      <c r="C95" s="119" t="s">
        <v>15</v>
      </c>
      <c r="D95" s="39" t="s">
        <v>5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73">
        <v>0</v>
      </c>
      <c r="N95" s="168"/>
    </row>
    <row r="96" spans="1:14" ht="15.75" customHeight="1" x14ac:dyDescent="0.25">
      <c r="A96" s="172"/>
      <c r="B96" s="174"/>
      <c r="C96" s="120"/>
      <c r="D96" s="40" t="s">
        <v>7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74">
        <v>0</v>
      </c>
      <c r="N96" s="88"/>
    </row>
    <row r="97" spans="1:14" ht="15.75" customHeight="1" x14ac:dyDescent="0.25">
      <c r="A97" s="172"/>
      <c r="B97" s="174"/>
      <c r="C97" s="120"/>
      <c r="D97" s="40" t="s">
        <v>8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74">
        <v>0</v>
      </c>
      <c r="N97" s="88"/>
    </row>
    <row r="98" spans="1:14" ht="15.75" customHeight="1" x14ac:dyDescent="0.25">
      <c r="A98" s="173"/>
      <c r="B98" s="175"/>
      <c r="C98" s="121"/>
      <c r="D98" s="40" t="s">
        <v>9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74">
        <v>0</v>
      </c>
      <c r="N98" s="89"/>
    </row>
    <row r="99" spans="1:14" ht="15.75" customHeight="1" x14ac:dyDescent="0.25">
      <c r="A99" s="176" t="s">
        <v>61</v>
      </c>
      <c r="B99" s="158" t="s">
        <v>94</v>
      </c>
      <c r="C99" s="119" t="s">
        <v>4</v>
      </c>
      <c r="D99" s="39" t="s">
        <v>5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73">
        <v>0</v>
      </c>
      <c r="N99" s="168"/>
    </row>
    <row r="100" spans="1:14" ht="15.75" customHeight="1" x14ac:dyDescent="0.25">
      <c r="A100" s="172"/>
      <c r="B100" s="174"/>
      <c r="C100" s="162"/>
      <c r="D100" s="40" t="s">
        <v>7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74">
        <v>0</v>
      </c>
      <c r="N100" s="88"/>
    </row>
    <row r="101" spans="1:14" ht="15.75" customHeight="1" x14ac:dyDescent="0.25">
      <c r="A101" s="172"/>
      <c r="B101" s="174"/>
      <c r="C101" s="162"/>
      <c r="D101" s="40" t="s">
        <v>8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74">
        <v>0</v>
      </c>
      <c r="N101" s="88"/>
    </row>
    <row r="102" spans="1:14" ht="15.75" customHeight="1" x14ac:dyDescent="0.25">
      <c r="A102" s="173"/>
      <c r="B102" s="175"/>
      <c r="C102" s="163"/>
      <c r="D102" s="40" t="s">
        <v>9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74">
        <v>0</v>
      </c>
      <c r="N102" s="89"/>
    </row>
    <row r="103" spans="1:14" ht="15" customHeight="1" x14ac:dyDescent="0.25">
      <c r="A103" s="124" t="s">
        <v>95</v>
      </c>
      <c r="B103" s="137" t="s">
        <v>29</v>
      </c>
      <c r="C103" s="126" t="s">
        <v>84</v>
      </c>
      <c r="D103" s="33" t="s">
        <v>5</v>
      </c>
      <c r="E103" s="15">
        <f>SUM(F103:L103)</f>
        <v>0</v>
      </c>
      <c r="F103" s="15">
        <v>0</v>
      </c>
      <c r="G103" s="15">
        <v>0</v>
      </c>
      <c r="H103" s="114">
        <v>0</v>
      </c>
      <c r="I103" s="114"/>
      <c r="J103" s="15">
        <v>0</v>
      </c>
      <c r="K103" s="15">
        <v>0</v>
      </c>
      <c r="L103" s="15">
        <v>0</v>
      </c>
      <c r="M103" s="73">
        <v>0</v>
      </c>
      <c r="N103" s="125" t="s">
        <v>69</v>
      </c>
    </row>
    <row r="104" spans="1:14" ht="15.75" x14ac:dyDescent="0.25">
      <c r="A104" s="124"/>
      <c r="B104" s="137"/>
      <c r="C104" s="126"/>
      <c r="D104" s="11" t="s">
        <v>7</v>
      </c>
      <c r="E104" s="14">
        <f>SUM(F104:L104)</f>
        <v>0</v>
      </c>
      <c r="F104" s="14">
        <v>0</v>
      </c>
      <c r="G104" s="14">
        <v>0</v>
      </c>
      <c r="H104" s="130">
        <v>0</v>
      </c>
      <c r="I104" s="130"/>
      <c r="J104" s="14">
        <v>0</v>
      </c>
      <c r="K104" s="14">
        <v>0</v>
      </c>
      <c r="L104" s="14">
        <v>0</v>
      </c>
      <c r="M104" s="74">
        <v>0</v>
      </c>
      <c r="N104" s="125"/>
    </row>
    <row r="105" spans="1:14" ht="15.75" x14ac:dyDescent="0.25">
      <c r="A105" s="124"/>
      <c r="B105" s="137"/>
      <c r="C105" s="126"/>
      <c r="D105" s="11" t="s">
        <v>8</v>
      </c>
      <c r="E105" s="14">
        <f>SUM(F105:L105)</f>
        <v>0</v>
      </c>
      <c r="F105" s="14">
        <v>0</v>
      </c>
      <c r="G105" s="14">
        <v>0</v>
      </c>
      <c r="H105" s="130">
        <v>0</v>
      </c>
      <c r="I105" s="130"/>
      <c r="J105" s="14">
        <v>0</v>
      </c>
      <c r="K105" s="14">
        <v>0</v>
      </c>
      <c r="L105" s="14">
        <v>0</v>
      </c>
      <c r="M105" s="74">
        <v>0</v>
      </c>
      <c r="N105" s="125"/>
    </row>
    <row r="106" spans="1:14" ht="15.75" x14ac:dyDescent="0.25">
      <c r="A106" s="124"/>
      <c r="B106" s="137"/>
      <c r="C106" s="126"/>
      <c r="D106" s="11" t="s">
        <v>9</v>
      </c>
      <c r="E106" s="14">
        <f>SUM(F106:L106)</f>
        <v>0</v>
      </c>
      <c r="F106" s="14">
        <v>0</v>
      </c>
      <c r="G106" s="14">
        <v>0</v>
      </c>
      <c r="H106" s="130">
        <v>0</v>
      </c>
      <c r="I106" s="130"/>
      <c r="J106" s="14">
        <v>0</v>
      </c>
      <c r="K106" s="14">
        <v>0</v>
      </c>
      <c r="L106" s="14">
        <v>0</v>
      </c>
      <c r="M106" s="74">
        <v>0</v>
      </c>
      <c r="N106" s="125"/>
    </row>
    <row r="107" spans="1:14" ht="32.25" customHeight="1" x14ac:dyDescent="0.25">
      <c r="A107" s="12" t="s">
        <v>96</v>
      </c>
      <c r="B107" s="54" t="s">
        <v>103</v>
      </c>
      <c r="C107" s="17" t="s">
        <v>86</v>
      </c>
      <c r="D107" s="33" t="s">
        <v>7</v>
      </c>
      <c r="E107" s="15">
        <v>2500000</v>
      </c>
      <c r="F107" s="15">
        <v>0</v>
      </c>
      <c r="G107" s="15">
        <v>0</v>
      </c>
      <c r="H107" s="15"/>
      <c r="I107" s="15">
        <v>0</v>
      </c>
      <c r="J107" s="15">
        <v>0</v>
      </c>
      <c r="K107" s="15">
        <v>0</v>
      </c>
      <c r="L107" s="15">
        <v>0</v>
      </c>
      <c r="M107" s="73">
        <v>0</v>
      </c>
      <c r="N107" s="11" t="s">
        <v>68</v>
      </c>
    </row>
    <row r="108" spans="1:14" ht="15.75" customHeight="1" x14ac:dyDescent="0.25">
      <c r="A108" s="124" t="s">
        <v>104</v>
      </c>
      <c r="B108" s="165" t="s">
        <v>62</v>
      </c>
      <c r="C108" s="126" t="s">
        <v>87</v>
      </c>
      <c r="D108" s="33" t="s">
        <v>5</v>
      </c>
      <c r="E108" s="15">
        <f t="shared" ref="E108:E117" si="1">SUM(F108:L108)</f>
        <v>7220954</v>
      </c>
      <c r="F108" s="15">
        <v>6636154</v>
      </c>
      <c r="G108" s="15">
        <v>0</v>
      </c>
      <c r="H108" s="15"/>
      <c r="I108" s="15">
        <f>SUM(I109:I111)</f>
        <v>584800</v>
      </c>
      <c r="J108" s="15">
        <v>0</v>
      </c>
      <c r="K108" s="15">
        <v>0</v>
      </c>
      <c r="L108" s="15">
        <v>0</v>
      </c>
      <c r="M108" s="73">
        <v>0</v>
      </c>
      <c r="N108" s="125" t="s">
        <v>70</v>
      </c>
    </row>
    <row r="109" spans="1:14" ht="15" customHeight="1" x14ac:dyDescent="0.25">
      <c r="A109" s="85"/>
      <c r="B109" s="166"/>
      <c r="C109" s="85"/>
      <c r="D109" s="11" t="s">
        <v>7</v>
      </c>
      <c r="E109" s="14">
        <f t="shared" si="1"/>
        <v>5000000</v>
      </c>
      <c r="F109" s="14">
        <v>5000000</v>
      </c>
      <c r="G109" s="14">
        <v>0</v>
      </c>
      <c r="H109" s="14"/>
      <c r="I109" s="14">
        <v>0</v>
      </c>
      <c r="J109" s="14">
        <v>0</v>
      </c>
      <c r="K109" s="14">
        <v>0</v>
      </c>
      <c r="L109" s="14">
        <v>0</v>
      </c>
      <c r="M109" s="74">
        <v>0</v>
      </c>
      <c r="N109" s="164"/>
    </row>
    <row r="110" spans="1:14" ht="16.5" customHeight="1" x14ac:dyDescent="0.25">
      <c r="A110" s="85"/>
      <c r="B110" s="166"/>
      <c r="C110" s="85"/>
      <c r="D110" s="11" t="s">
        <v>8</v>
      </c>
      <c r="E110" s="14">
        <f t="shared" si="1"/>
        <v>1000000</v>
      </c>
      <c r="F110" s="14">
        <v>1000000</v>
      </c>
      <c r="G110" s="14">
        <v>0</v>
      </c>
      <c r="H110" s="14"/>
      <c r="I110" s="14">
        <v>0</v>
      </c>
      <c r="J110" s="14">
        <v>0</v>
      </c>
      <c r="K110" s="14">
        <v>0</v>
      </c>
      <c r="L110" s="14">
        <v>0</v>
      </c>
      <c r="M110" s="74">
        <v>0</v>
      </c>
      <c r="N110" s="164"/>
    </row>
    <row r="111" spans="1:14" ht="15.75" customHeight="1" x14ac:dyDescent="0.25">
      <c r="A111" s="85"/>
      <c r="B111" s="166"/>
      <c r="C111" s="85"/>
      <c r="D111" s="11" t="s">
        <v>9</v>
      </c>
      <c r="E111" s="14">
        <f t="shared" si="1"/>
        <v>1220954</v>
      </c>
      <c r="F111" s="14">
        <v>636154</v>
      </c>
      <c r="G111" s="14">
        <v>0</v>
      </c>
      <c r="H111" s="14"/>
      <c r="I111" s="14">
        <v>584800</v>
      </c>
      <c r="J111" s="14">
        <v>0</v>
      </c>
      <c r="K111" s="14">
        <v>0</v>
      </c>
      <c r="L111" s="14">
        <v>0</v>
      </c>
      <c r="M111" s="74">
        <v>0</v>
      </c>
      <c r="N111" s="164"/>
    </row>
    <row r="112" spans="1:14" ht="18" customHeight="1" x14ac:dyDescent="0.25">
      <c r="A112" s="85"/>
      <c r="B112" s="167" t="s">
        <v>63</v>
      </c>
      <c r="C112" s="85"/>
      <c r="D112" s="11" t="s">
        <v>7</v>
      </c>
      <c r="E112" s="14">
        <f t="shared" si="1"/>
        <v>551788.4</v>
      </c>
      <c r="F112" s="14">
        <v>551788.4</v>
      </c>
      <c r="G112" s="14">
        <v>0</v>
      </c>
      <c r="H112" s="14"/>
      <c r="I112" s="14">
        <v>0</v>
      </c>
      <c r="J112" s="14">
        <v>0</v>
      </c>
      <c r="K112" s="14">
        <v>0</v>
      </c>
      <c r="L112" s="14">
        <v>0</v>
      </c>
      <c r="M112" s="74">
        <v>0</v>
      </c>
      <c r="N112" s="164"/>
    </row>
    <row r="113" spans="1:14" ht="17.25" customHeight="1" x14ac:dyDescent="0.25">
      <c r="A113" s="85"/>
      <c r="B113" s="166"/>
      <c r="C113" s="85"/>
      <c r="D113" s="11" t="s">
        <v>8</v>
      </c>
      <c r="E113" s="14">
        <f t="shared" si="1"/>
        <v>1000000</v>
      </c>
      <c r="F113" s="14">
        <v>1000000</v>
      </c>
      <c r="G113" s="14">
        <v>0</v>
      </c>
      <c r="H113" s="14"/>
      <c r="I113" s="14">
        <v>0</v>
      </c>
      <c r="J113" s="14">
        <v>0</v>
      </c>
      <c r="K113" s="14">
        <v>0</v>
      </c>
      <c r="L113" s="14">
        <v>0</v>
      </c>
      <c r="M113" s="74">
        <v>0</v>
      </c>
      <c r="N113" s="164"/>
    </row>
    <row r="114" spans="1:14" ht="39.75" customHeight="1" x14ac:dyDescent="0.25">
      <c r="A114" s="85"/>
      <c r="B114" s="24" t="s">
        <v>64</v>
      </c>
      <c r="C114" s="85"/>
      <c r="D114" s="11" t="s">
        <v>7</v>
      </c>
      <c r="E114" s="14">
        <f t="shared" si="1"/>
        <v>753967.38</v>
      </c>
      <c r="F114" s="14">
        <v>753967.38</v>
      </c>
      <c r="G114" s="14">
        <v>0</v>
      </c>
      <c r="H114" s="14"/>
      <c r="I114" s="14">
        <v>0</v>
      </c>
      <c r="J114" s="14">
        <v>0</v>
      </c>
      <c r="K114" s="14">
        <v>0</v>
      </c>
      <c r="L114" s="14">
        <v>0</v>
      </c>
      <c r="M114" s="74">
        <v>0</v>
      </c>
      <c r="N114" s="164"/>
    </row>
    <row r="115" spans="1:14" ht="39.75" customHeight="1" x14ac:dyDescent="0.25">
      <c r="A115" s="85"/>
      <c r="B115" s="24" t="s">
        <v>65</v>
      </c>
      <c r="C115" s="85"/>
      <c r="D115" s="11" t="s">
        <v>7</v>
      </c>
      <c r="E115" s="14">
        <f t="shared" si="1"/>
        <v>500000</v>
      </c>
      <c r="F115" s="14">
        <v>500000</v>
      </c>
      <c r="G115" s="14">
        <v>0</v>
      </c>
      <c r="H115" s="14"/>
      <c r="I115" s="14">
        <v>0</v>
      </c>
      <c r="J115" s="14">
        <v>0</v>
      </c>
      <c r="K115" s="14">
        <v>0</v>
      </c>
      <c r="L115" s="14">
        <v>0</v>
      </c>
      <c r="M115" s="74">
        <v>0</v>
      </c>
      <c r="N115" s="164"/>
    </row>
    <row r="116" spans="1:14" ht="59.25" customHeight="1" x14ac:dyDescent="0.25">
      <c r="A116" s="85"/>
      <c r="B116" s="24" t="s">
        <v>66</v>
      </c>
      <c r="C116" s="85"/>
      <c r="D116" s="11" t="s">
        <v>7</v>
      </c>
      <c r="E116" s="14">
        <f t="shared" si="1"/>
        <v>2474731</v>
      </c>
      <c r="F116" s="14">
        <v>2474731</v>
      </c>
      <c r="G116" s="14">
        <v>0</v>
      </c>
      <c r="H116" s="14"/>
      <c r="I116" s="14">
        <v>0</v>
      </c>
      <c r="J116" s="14">
        <v>0</v>
      </c>
      <c r="K116" s="14">
        <v>0</v>
      </c>
      <c r="L116" s="14">
        <v>0</v>
      </c>
      <c r="M116" s="74">
        <v>0</v>
      </c>
      <c r="N116" s="164"/>
    </row>
    <row r="117" spans="1:14" ht="41.25" customHeight="1" x14ac:dyDescent="0.25">
      <c r="A117" s="85"/>
      <c r="B117" s="24" t="s">
        <v>67</v>
      </c>
      <c r="C117" s="85"/>
      <c r="D117" s="11" t="s">
        <v>7</v>
      </c>
      <c r="E117" s="14">
        <f t="shared" si="1"/>
        <v>719513.22</v>
      </c>
      <c r="F117" s="14">
        <v>719513.22</v>
      </c>
      <c r="G117" s="14">
        <v>0</v>
      </c>
      <c r="H117" s="14"/>
      <c r="I117" s="14">
        <v>0</v>
      </c>
      <c r="J117" s="14">
        <v>0</v>
      </c>
      <c r="K117" s="14">
        <v>0</v>
      </c>
      <c r="L117" s="14">
        <v>0</v>
      </c>
      <c r="M117" s="74">
        <v>0</v>
      </c>
      <c r="N117" s="164"/>
    </row>
    <row r="118" spans="1:14" ht="31.5" customHeight="1" x14ac:dyDescent="0.25">
      <c r="A118" s="125" t="s">
        <v>30</v>
      </c>
      <c r="B118" s="125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</row>
    <row r="119" spans="1:14" ht="17.25" customHeight="1" x14ac:dyDescent="0.25">
      <c r="A119" s="124" t="s">
        <v>51</v>
      </c>
      <c r="B119" s="125" t="s">
        <v>31</v>
      </c>
      <c r="C119" s="126" t="s">
        <v>87</v>
      </c>
      <c r="D119" s="27" t="s">
        <v>5</v>
      </c>
      <c r="E119" s="15">
        <f>SUM(F119:L119)</f>
        <v>276337.59000000003</v>
      </c>
      <c r="F119" s="7">
        <f>SUM(F120:F122)</f>
        <v>148338.87</v>
      </c>
      <c r="G119" s="32">
        <f>SUM(G120:G122)</f>
        <v>29040.85</v>
      </c>
      <c r="H119" s="156">
        <f>SUM(H120:I122)</f>
        <v>37439.33</v>
      </c>
      <c r="I119" s="157"/>
      <c r="J119" s="32">
        <f>SUM(J120:J122)</f>
        <v>37483.170000000006</v>
      </c>
      <c r="K119" s="7">
        <f>SUM(K120:K122)</f>
        <v>24035.370000000003</v>
      </c>
      <c r="L119" s="15">
        <v>0</v>
      </c>
      <c r="M119" s="73">
        <v>0</v>
      </c>
      <c r="N119" s="127" t="s">
        <v>72</v>
      </c>
    </row>
    <row r="120" spans="1:14" ht="15.75" x14ac:dyDescent="0.25">
      <c r="A120" s="124"/>
      <c r="B120" s="125"/>
      <c r="C120" s="126"/>
      <c r="D120" s="13" t="s">
        <v>7</v>
      </c>
      <c r="E120" s="14">
        <f>SUM(F120:L120)</f>
        <v>106463.2</v>
      </c>
      <c r="F120" s="14">
        <v>0</v>
      </c>
      <c r="G120" s="50">
        <v>22477.62</v>
      </c>
      <c r="H120" s="169">
        <v>31971.599999999999</v>
      </c>
      <c r="I120" s="170"/>
      <c r="J120" s="50">
        <v>32008.9</v>
      </c>
      <c r="K120" s="14">
        <v>20005.080000000002</v>
      </c>
      <c r="L120" s="14">
        <v>0</v>
      </c>
      <c r="M120" s="74">
        <v>0</v>
      </c>
      <c r="N120" s="127"/>
    </row>
    <row r="121" spans="1:14" ht="15.75" x14ac:dyDescent="0.25">
      <c r="A121" s="124"/>
      <c r="B121" s="125"/>
      <c r="C121" s="126"/>
      <c r="D121" s="13" t="s">
        <v>8</v>
      </c>
      <c r="E121" s="14">
        <f>SUM(F121:L121)</f>
        <v>12877.740000000002</v>
      </c>
      <c r="F121" s="14">
        <v>0</v>
      </c>
      <c r="G121" s="50">
        <v>2497.5100000000002</v>
      </c>
      <c r="H121" s="169">
        <v>3951.54</v>
      </c>
      <c r="I121" s="170"/>
      <c r="J121" s="50">
        <v>3956.15</v>
      </c>
      <c r="K121" s="14">
        <v>2472.54</v>
      </c>
      <c r="L121" s="14">
        <v>0</v>
      </c>
      <c r="M121" s="74">
        <v>0</v>
      </c>
      <c r="N121" s="127"/>
    </row>
    <row r="122" spans="1:14" ht="15.75" x14ac:dyDescent="0.25">
      <c r="A122" s="124"/>
      <c r="B122" s="125"/>
      <c r="C122" s="126"/>
      <c r="D122" s="13" t="s">
        <v>9</v>
      </c>
      <c r="E122" s="14">
        <f>SUM(F122:L122)</f>
        <v>156996.65</v>
      </c>
      <c r="F122" s="10">
        <v>148338.87</v>
      </c>
      <c r="G122" s="8">
        <v>4065.72</v>
      </c>
      <c r="H122" s="112">
        <v>1516.19</v>
      </c>
      <c r="I122" s="113"/>
      <c r="J122" s="8">
        <v>1518.12</v>
      </c>
      <c r="K122" s="10">
        <v>1557.75</v>
      </c>
      <c r="L122" s="14">
        <v>0</v>
      </c>
      <c r="M122" s="74">
        <v>0</v>
      </c>
      <c r="N122" s="127"/>
    </row>
    <row r="123" spans="1:14" ht="15.75" x14ac:dyDescent="0.25">
      <c r="A123" s="90" t="s">
        <v>52</v>
      </c>
      <c r="B123" s="128" t="s">
        <v>97</v>
      </c>
      <c r="C123" s="129" t="s">
        <v>15</v>
      </c>
      <c r="D123" s="39" t="s">
        <v>5</v>
      </c>
      <c r="E123" s="36">
        <v>0</v>
      </c>
      <c r="F123" s="36">
        <v>0</v>
      </c>
      <c r="G123" s="36">
        <v>0</v>
      </c>
      <c r="H123" s="36">
        <v>0</v>
      </c>
      <c r="I123" s="36">
        <v>0</v>
      </c>
      <c r="J123" s="36">
        <v>0</v>
      </c>
      <c r="K123" s="36">
        <v>0</v>
      </c>
      <c r="L123" s="36">
        <v>0</v>
      </c>
      <c r="M123" s="73">
        <v>0</v>
      </c>
      <c r="N123" s="131"/>
    </row>
    <row r="124" spans="1:14" ht="15.75" x14ac:dyDescent="0.25">
      <c r="A124" s="92"/>
      <c r="B124" s="88"/>
      <c r="C124" s="92"/>
      <c r="D124" s="40" t="s">
        <v>7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74">
        <v>0</v>
      </c>
      <c r="N124" s="98"/>
    </row>
    <row r="125" spans="1:14" ht="15.75" x14ac:dyDescent="0.25">
      <c r="A125" s="92"/>
      <c r="B125" s="88"/>
      <c r="C125" s="92"/>
      <c r="D125" s="40" t="s">
        <v>8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74">
        <v>0</v>
      </c>
      <c r="N125" s="98"/>
    </row>
    <row r="126" spans="1:14" ht="15.75" x14ac:dyDescent="0.25">
      <c r="A126" s="83"/>
      <c r="B126" s="89"/>
      <c r="C126" s="83"/>
      <c r="D126" s="40" t="s">
        <v>9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74">
        <v>0</v>
      </c>
      <c r="N126" s="94"/>
    </row>
    <row r="127" spans="1:14" ht="18.75" customHeight="1" x14ac:dyDescent="0.25">
      <c r="A127" s="124" t="s">
        <v>53</v>
      </c>
      <c r="B127" s="125" t="s">
        <v>32</v>
      </c>
      <c r="C127" s="126" t="s">
        <v>87</v>
      </c>
      <c r="D127" s="27" t="s">
        <v>5</v>
      </c>
      <c r="E127" s="15">
        <v>0</v>
      </c>
      <c r="F127" s="15">
        <v>0</v>
      </c>
      <c r="G127" s="15">
        <v>0</v>
      </c>
      <c r="H127" s="114">
        <v>0</v>
      </c>
      <c r="I127" s="114"/>
      <c r="J127" s="15">
        <v>0</v>
      </c>
      <c r="K127" s="15">
        <v>0</v>
      </c>
      <c r="L127" s="15">
        <v>0</v>
      </c>
      <c r="M127" s="73">
        <v>0</v>
      </c>
      <c r="N127" s="127" t="s">
        <v>33</v>
      </c>
    </row>
    <row r="128" spans="1:14" ht="15.75" x14ac:dyDescent="0.25">
      <c r="A128" s="124"/>
      <c r="B128" s="125"/>
      <c r="C128" s="126"/>
      <c r="D128" s="13" t="s">
        <v>7</v>
      </c>
      <c r="E128" s="14">
        <v>0</v>
      </c>
      <c r="F128" s="14">
        <v>0</v>
      </c>
      <c r="G128" s="14">
        <v>0</v>
      </c>
      <c r="H128" s="130">
        <v>0</v>
      </c>
      <c r="I128" s="130"/>
      <c r="J128" s="14">
        <v>0</v>
      </c>
      <c r="K128" s="14">
        <v>0</v>
      </c>
      <c r="L128" s="14">
        <v>0</v>
      </c>
      <c r="M128" s="74">
        <v>0</v>
      </c>
      <c r="N128" s="127"/>
    </row>
    <row r="129" spans="1:15" ht="15.75" x14ac:dyDescent="0.25">
      <c r="A129" s="124"/>
      <c r="B129" s="125"/>
      <c r="C129" s="126"/>
      <c r="D129" s="13" t="s">
        <v>8</v>
      </c>
      <c r="E129" s="14">
        <v>0</v>
      </c>
      <c r="F129" s="14">
        <v>0</v>
      </c>
      <c r="G129" s="14">
        <v>0</v>
      </c>
      <c r="H129" s="130">
        <v>0</v>
      </c>
      <c r="I129" s="130"/>
      <c r="J129" s="14">
        <v>0</v>
      </c>
      <c r="K129" s="14">
        <v>0</v>
      </c>
      <c r="L129" s="14">
        <v>0</v>
      </c>
      <c r="M129" s="74">
        <v>0</v>
      </c>
      <c r="N129" s="127"/>
    </row>
    <row r="130" spans="1:15" ht="15.75" x14ac:dyDescent="0.25">
      <c r="A130" s="124"/>
      <c r="B130" s="125"/>
      <c r="C130" s="126"/>
      <c r="D130" s="13" t="s">
        <v>9</v>
      </c>
      <c r="E130" s="14">
        <v>0</v>
      </c>
      <c r="F130" s="14">
        <v>0</v>
      </c>
      <c r="G130" s="14">
        <v>0</v>
      </c>
      <c r="H130" s="130">
        <v>0</v>
      </c>
      <c r="I130" s="130"/>
      <c r="J130" s="14">
        <v>0</v>
      </c>
      <c r="K130" s="14">
        <v>0</v>
      </c>
      <c r="L130" s="14">
        <v>0</v>
      </c>
      <c r="M130" s="74">
        <v>0</v>
      </c>
      <c r="N130" s="127"/>
    </row>
    <row r="131" spans="1:15" ht="15.75" x14ac:dyDescent="0.25">
      <c r="A131" s="90" t="s">
        <v>98</v>
      </c>
      <c r="B131" s="128" t="s">
        <v>99</v>
      </c>
      <c r="C131" s="129" t="s">
        <v>15</v>
      </c>
      <c r="D131" s="39" t="s">
        <v>5</v>
      </c>
      <c r="E131" s="36">
        <v>0</v>
      </c>
      <c r="F131" s="36">
        <v>0</v>
      </c>
      <c r="G131" s="36">
        <v>0</v>
      </c>
      <c r="H131" s="114">
        <v>0</v>
      </c>
      <c r="I131" s="114"/>
      <c r="J131" s="36">
        <v>0</v>
      </c>
      <c r="K131" s="36">
        <v>0</v>
      </c>
      <c r="L131" s="36">
        <v>0</v>
      </c>
      <c r="M131" s="73">
        <v>0</v>
      </c>
      <c r="N131" s="131"/>
    </row>
    <row r="132" spans="1:15" ht="15.75" x14ac:dyDescent="0.25">
      <c r="A132" s="92"/>
      <c r="B132" s="88"/>
      <c r="C132" s="92"/>
      <c r="D132" s="40" t="s">
        <v>7</v>
      </c>
      <c r="E132" s="37">
        <v>0</v>
      </c>
      <c r="F132" s="37">
        <v>0</v>
      </c>
      <c r="G132" s="37">
        <v>0</v>
      </c>
      <c r="H132" s="130">
        <v>0</v>
      </c>
      <c r="I132" s="130"/>
      <c r="J132" s="37">
        <v>0</v>
      </c>
      <c r="K132" s="37">
        <v>0</v>
      </c>
      <c r="L132" s="37">
        <v>0</v>
      </c>
      <c r="M132" s="74">
        <v>0</v>
      </c>
      <c r="N132" s="98"/>
    </row>
    <row r="133" spans="1:15" ht="15.75" x14ac:dyDescent="0.25">
      <c r="A133" s="92"/>
      <c r="B133" s="88"/>
      <c r="C133" s="92"/>
      <c r="D133" s="40" t="s">
        <v>8</v>
      </c>
      <c r="E133" s="37">
        <v>0</v>
      </c>
      <c r="F133" s="37">
        <v>0</v>
      </c>
      <c r="G133" s="37">
        <v>0</v>
      </c>
      <c r="H133" s="130">
        <v>0</v>
      </c>
      <c r="I133" s="130"/>
      <c r="J133" s="37">
        <v>0</v>
      </c>
      <c r="K133" s="37">
        <v>0</v>
      </c>
      <c r="L133" s="37">
        <v>0</v>
      </c>
      <c r="M133" s="74">
        <v>0</v>
      </c>
      <c r="N133" s="98"/>
    </row>
    <row r="134" spans="1:15" ht="15.75" x14ac:dyDescent="0.25">
      <c r="A134" s="83"/>
      <c r="B134" s="89"/>
      <c r="C134" s="83"/>
      <c r="D134" s="40" t="s">
        <v>9</v>
      </c>
      <c r="E134" s="37">
        <v>0</v>
      </c>
      <c r="F134" s="37">
        <v>0</v>
      </c>
      <c r="G134" s="37">
        <v>0</v>
      </c>
      <c r="H134" s="130">
        <v>0</v>
      </c>
      <c r="I134" s="130"/>
      <c r="J134" s="37">
        <v>0</v>
      </c>
      <c r="K134" s="37">
        <v>0</v>
      </c>
      <c r="L134" s="37">
        <v>0</v>
      </c>
      <c r="M134" s="74">
        <v>0</v>
      </c>
      <c r="N134" s="94"/>
    </row>
    <row r="135" spans="1:15" ht="16.5" customHeight="1" x14ac:dyDescent="0.25">
      <c r="A135" s="124" t="s">
        <v>100</v>
      </c>
      <c r="B135" s="125" t="s">
        <v>34</v>
      </c>
      <c r="C135" s="126" t="s">
        <v>87</v>
      </c>
      <c r="D135" s="27" t="s">
        <v>5</v>
      </c>
      <c r="E135" s="7">
        <f t="shared" ref="E135:E142" si="2">SUM(F135:L135)</f>
        <v>3047834.06</v>
      </c>
      <c r="F135" s="15">
        <v>43943.56</v>
      </c>
      <c r="G135" s="32">
        <f>SUM(G136:G138)</f>
        <v>751020.6</v>
      </c>
      <c r="H135" s="117">
        <f>SUM(H136:I138)</f>
        <v>603344.19999999995</v>
      </c>
      <c r="I135" s="117"/>
      <c r="J135" s="51">
        <f>SUM(J136:J138)</f>
        <v>824762.85</v>
      </c>
      <c r="K135" s="15">
        <f>SUM(K136:K138)</f>
        <v>824762.85</v>
      </c>
      <c r="L135" s="15">
        <v>0</v>
      </c>
      <c r="M135" s="73">
        <v>0</v>
      </c>
      <c r="N135" s="125" t="s">
        <v>73</v>
      </c>
    </row>
    <row r="136" spans="1:15" ht="15.75" x14ac:dyDescent="0.25">
      <c r="A136" s="124"/>
      <c r="B136" s="125"/>
      <c r="C136" s="126"/>
      <c r="D136" s="13" t="s">
        <v>7</v>
      </c>
      <c r="E136" s="14">
        <f t="shared" si="2"/>
        <v>24828.639999999999</v>
      </c>
      <c r="F136" s="14">
        <v>24828.639999999999</v>
      </c>
      <c r="G136" s="50">
        <v>0</v>
      </c>
      <c r="H136" s="116">
        <v>0</v>
      </c>
      <c r="I136" s="116"/>
      <c r="J136" s="50">
        <v>0</v>
      </c>
      <c r="K136" s="14">
        <v>0</v>
      </c>
      <c r="L136" s="14">
        <v>0</v>
      </c>
      <c r="M136" s="74">
        <v>0</v>
      </c>
      <c r="N136" s="125"/>
    </row>
    <row r="137" spans="1:15" ht="15.75" x14ac:dyDescent="0.25">
      <c r="A137" s="124"/>
      <c r="B137" s="125"/>
      <c r="C137" s="126"/>
      <c r="D137" s="13" t="s">
        <v>8</v>
      </c>
      <c r="E137" s="14">
        <f t="shared" si="2"/>
        <v>101498.37</v>
      </c>
      <c r="F137" s="14">
        <v>12962.82</v>
      </c>
      <c r="G137" s="50">
        <v>23809.53</v>
      </c>
      <c r="H137" s="116">
        <v>21575.34</v>
      </c>
      <c r="I137" s="116"/>
      <c r="J137" s="50">
        <v>21575.34</v>
      </c>
      <c r="K137" s="14">
        <v>21575.34</v>
      </c>
      <c r="L137" s="14">
        <v>0</v>
      </c>
      <c r="M137" s="74">
        <v>0</v>
      </c>
      <c r="N137" s="125"/>
    </row>
    <row r="138" spans="1:15" ht="18" customHeight="1" x14ac:dyDescent="0.25">
      <c r="A138" s="124"/>
      <c r="B138" s="125"/>
      <c r="C138" s="126"/>
      <c r="D138" s="13" t="s">
        <v>9</v>
      </c>
      <c r="E138" s="10">
        <f t="shared" si="2"/>
        <v>2921507.05</v>
      </c>
      <c r="F138" s="14">
        <v>6152.1</v>
      </c>
      <c r="G138" s="8">
        <v>727211.07</v>
      </c>
      <c r="H138" s="116">
        <v>581768.86</v>
      </c>
      <c r="I138" s="116"/>
      <c r="J138" s="50">
        <v>803187.51</v>
      </c>
      <c r="K138" s="14">
        <v>803187.51</v>
      </c>
      <c r="L138" s="14">
        <v>0</v>
      </c>
      <c r="M138" s="74">
        <v>0</v>
      </c>
      <c r="N138" s="125"/>
    </row>
    <row r="139" spans="1:15" ht="15.75" x14ac:dyDescent="0.25">
      <c r="A139" s="132" t="s">
        <v>35</v>
      </c>
      <c r="B139" s="132"/>
      <c r="C139" s="132"/>
      <c r="D139" s="16" t="s">
        <v>5</v>
      </c>
      <c r="E139" s="5">
        <f t="shared" si="2"/>
        <v>741130031.88999999</v>
      </c>
      <c r="F139" s="15">
        <f>SUM(F140:F142)</f>
        <v>154763857.55999997</v>
      </c>
      <c r="G139" s="53">
        <f>G11+G15+G19+G43+G47+G49+G60+G82+G119+G135</f>
        <v>165657939.66999999</v>
      </c>
      <c r="H139" s="114">
        <f>SUM(H140:I142)</f>
        <v>171484337.34</v>
      </c>
      <c r="I139" s="114"/>
      <c r="J139" s="15">
        <f>SUM(J140:J142)</f>
        <v>124426979.10000001</v>
      </c>
      <c r="K139" s="15">
        <f>SUM(K140:K142)</f>
        <v>124796918.22</v>
      </c>
      <c r="L139" s="15">
        <v>0</v>
      </c>
      <c r="M139" s="73">
        <v>0</v>
      </c>
      <c r="N139" s="130"/>
    </row>
    <row r="140" spans="1:15" ht="15.75" x14ac:dyDescent="0.25">
      <c r="A140" s="132"/>
      <c r="B140" s="132"/>
      <c r="C140" s="132"/>
      <c r="D140" s="16" t="s">
        <v>7</v>
      </c>
      <c r="E140" s="6">
        <f t="shared" si="2"/>
        <v>5131291.84</v>
      </c>
      <c r="F140" s="15">
        <f>F109+F136</f>
        <v>5024828.6399999997</v>
      </c>
      <c r="G140" s="53">
        <f>G120+G136</f>
        <v>22477.62</v>
      </c>
      <c r="H140" s="114">
        <f>H120+H136</f>
        <v>31971.599999999999</v>
      </c>
      <c r="I140" s="114"/>
      <c r="J140" s="15">
        <f>J120</f>
        <v>32008.9</v>
      </c>
      <c r="K140" s="15">
        <f>K120+K136</f>
        <v>20005.080000000002</v>
      </c>
      <c r="L140" s="15">
        <v>0</v>
      </c>
      <c r="M140" s="73">
        <v>0</v>
      </c>
      <c r="N140" s="126"/>
    </row>
    <row r="141" spans="1:15" ht="15.75" x14ac:dyDescent="0.25">
      <c r="A141" s="132"/>
      <c r="B141" s="132"/>
      <c r="C141" s="132"/>
      <c r="D141" s="16" t="s">
        <v>8</v>
      </c>
      <c r="E141" s="6">
        <f t="shared" si="2"/>
        <v>12147458.610000001</v>
      </c>
      <c r="F141" s="15">
        <f>F83+F85+F89+F110+F137+F87</f>
        <v>8390193.7100000009</v>
      </c>
      <c r="G141" s="53">
        <f>G83+G85+G89+G121+G137</f>
        <v>3682158.6499999994</v>
      </c>
      <c r="H141" s="114">
        <f>H121+H137</f>
        <v>25526.880000000001</v>
      </c>
      <c r="I141" s="114"/>
      <c r="J141" s="15">
        <f>J137+J121</f>
        <v>25531.49</v>
      </c>
      <c r="K141" s="15">
        <f>K121+K137</f>
        <v>24047.88</v>
      </c>
      <c r="L141" s="15">
        <v>0</v>
      </c>
      <c r="M141" s="73">
        <v>0</v>
      </c>
      <c r="N141" s="126"/>
    </row>
    <row r="142" spans="1:15" ht="18.75" x14ac:dyDescent="0.3">
      <c r="A142" s="132"/>
      <c r="B142" s="132"/>
      <c r="C142" s="132"/>
      <c r="D142" s="16" t="s">
        <v>9</v>
      </c>
      <c r="E142" s="6">
        <f t="shared" si="2"/>
        <v>723851281.44000006</v>
      </c>
      <c r="F142" s="15">
        <f>F14+F18+F49+F47+F68+F84+F86+F88+F90+F111+F138+F122+F54</f>
        <v>141348835.20999998</v>
      </c>
      <c r="G142" s="53">
        <f>G11+G15+G19+G43+G47+G49+G60+G84+G86+G88+G90+G122+G138</f>
        <v>161953303.40000001</v>
      </c>
      <c r="H142" s="122">
        <f>I11+I15+I19+I27+I43+I47+I49+I60+H82+I108+H122+H138</f>
        <v>171426838.86000001</v>
      </c>
      <c r="I142" s="123"/>
      <c r="J142" s="47">
        <f>J11+J15+J19+J47+J49+J82+J122+J138</f>
        <v>124369438.71000001</v>
      </c>
      <c r="K142" s="15">
        <f>K11+K15+K19+K49+K47+K82+K122+K138</f>
        <v>124752865.26000001</v>
      </c>
      <c r="L142" s="15">
        <v>0</v>
      </c>
      <c r="M142" s="73">
        <v>0</v>
      </c>
      <c r="N142" s="126"/>
      <c r="O142" s="35" t="s">
        <v>78</v>
      </c>
    </row>
    <row r="143" spans="1:15" x14ac:dyDescent="0.25">
      <c r="A143" s="2"/>
      <c r="B143" s="2"/>
      <c r="C143" s="2"/>
      <c r="D143" s="2"/>
      <c r="E143" s="2"/>
      <c r="F143" s="2"/>
      <c r="G143" s="2"/>
      <c r="H143" s="2"/>
      <c r="I143" s="48"/>
      <c r="J143" s="48"/>
      <c r="K143" s="2"/>
      <c r="L143" s="2"/>
      <c r="M143" s="2"/>
      <c r="N143" s="2"/>
    </row>
    <row r="144" spans="1:15" ht="15.75" x14ac:dyDescent="0.25">
      <c r="A144" s="3"/>
      <c r="G144" s="49"/>
    </row>
    <row r="145" spans="1:1" ht="15.75" x14ac:dyDescent="0.25">
      <c r="A145" s="3"/>
    </row>
    <row r="146" spans="1:1" ht="18.75" x14ac:dyDescent="0.25">
      <c r="A146" s="1"/>
    </row>
    <row r="147" spans="1:1" ht="18.75" x14ac:dyDescent="0.25">
      <c r="A147" s="1"/>
    </row>
    <row r="148" spans="1:1" ht="18.75" x14ac:dyDescent="0.25">
      <c r="A148" s="1"/>
    </row>
    <row r="149" spans="1:1" ht="18.75" x14ac:dyDescent="0.25">
      <c r="A149" s="1"/>
    </row>
    <row r="150" spans="1:1" ht="18.75" x14ac:dyDescent="0.25">
      <c r="A150" s="1"/>
    </row>
  </sheetData>
  <mergeCells count="250">
    <mergeCell ref="F64:F65"/>
    <mergeCell ref="A82:A90"/>
    <mergeCell ref="A95:A98"/>
    <mergeCell ref="B95:B98"/>
    <mergeCell ref="A99:A102"/>
    <mergeCell ref="B99:B102"/>
    <mergeCell ref="D60:D61"/>
    <mergeCell ref="E60:E61"/>
    <mergeCell ref="B60:B81"/>
    <mergeCell ref="C74:C81"/>
    <mergeCell ref="D76:D81"/>
    <mergeCell ref="E76:E81"/>
    <mergeCell ref="A60:A81"/>
    <mergeCell ref="C66:C73"/>
    <mergeCell ref="D68:D73"/>
    <mergeCell ref="E68:E73"/>
    <mergeCell ref="D64:D65"/>
    <mergeCell ref="E64:E65"/>
    <mergeCell ref="C61:C65"/>
    <mergeCell ref="F60:F61"/>
    <mergeCell ref="N108:N117"/>
    <mergeCell ref="B108:B111"/>
    <mergeCell ref="A108:A117"/>
    <mergeCell ref="B112:B113"/>
    <mergeCell ref="C108:C117"/>
    <mergeCell ref="N103:N106"/>
    <mergeCell ref="H104:I104"/>
    <mergeCell ref="N119:N122"/>
    <mergeCell ref="N95:N98"/>
    <mergeCell ref="N99:N102"/>
    <mergeCell ref="H120:I120"/>
    <mergeCell ref="H121:I121"/>
    <mergeCell ref="C99:C102"/>
    <mergeCell ref="A123:A126"/>
    <mergeCell ref="B123:B126"/>
    <mergeCell ref="C123:C126"/>
    <mergeCell ref="N123:N126"/>
    <mergeCell ref="A119:A122"/>
    <mergeCell ref="B119:B122"/>
    <mergeCell ref="C119:C122"/>
    <mergeCell ref="H119:I119"/>
    <mergeCell ref="A23:A26"/>
    <mergeCell ref="B23:B26"/>
    <mergeCell ref="C23:C26"/>
    <mergeCell ref="N23:N26"/>
    <mergeCell ref="A49:A52"/>
    <mergeCell ref="A91:A94"/>
    <mergeCell ref="B91:B94"/>
    <mergeCell ref="C91:C94"/>
    <mergeCell ref="N91:N94"/>
    <mergeCell ref="G28:H28"/>
    <mergeCell ref="G29:H29"/>
    <mergeCell ref="G30:H30"/>
    <mergeCell ref="B49:B52"/>
    <mergeCell ref="C49:C52"/>
    <mergeCell ref="G49:H49"/>
    <mergeCell ref="N82:N90"/>
    <mergeCell ref="N49:N52"/>
    <mergeCell ref="G50:H50"/>
    <mergeCell ref="G51:H51"/>
    <mergeCell ref="G52:H52"/>
    <mergeCell ref="A43:A46"/>
    <mergeCell ref="B43:B46"/>
    <mergeCell ref="C43:C46"/>
    <mergeCell ref="G43:H43"/>
    <mergeCell ref="L3:N4"/>
    <mergeCell ref="A7:B8"/>
    <mergeCell ref="C7:C8"/>
    <mergeCell ref="D7:D8"/>
    <mergeCell ref="E7:L7"/>
    <mergeCell ref="G8:H8"/>
    <mergeCell ref="A9:B9"/>
    <mergeCell ref="G9:H9"/>
    <mergeCell ref="A10:N10"/>
    <mergeCell ref="A6:N6"/>
    <mergeCell ref="A11:A14"/>
    <mergeCell ref="B11:B14"/>
    <mergeCell ref="C11:C14"/>
    <mergeCell ref="G11:H11"/>
    <mergeCell ref="N11:N14"/>
    <mergeCell ref="G12:H12"/>
    <mergeCell ref="N15:N18"/>
    <mergeCell ref="G16:H16"/>
    <mergeCell ref="G17:H17"/>
    <mergeCell ref="G18:H18"/>
    <mergeCell ref="A19:A22"/>
    <mergeCell ref="B19:B22"/>
    <mergeCell ref="C19:C22"/>
    <mergeCell ref="G19:H19"/>
    <mergeCell ref="N19:N22"/>
    <mergeCell ref="G20:H20"/>
    <mergeCell ref="G21:H21"/>
    <mergeCell ref="C31:C37"/>
    <mergeCell ref="G13:H13"/>
    <mergeCell ref="G14:H14"/>
    <mergeCell ref="G22:H22"/>
    <mergeCell ref="C38:C42"/>
    <mergeCell ref="A15:A18"/>
    <mergeCell ref="B15:B18"/>
    <mergeCell ref="C15:C18"/>
    <mergeCell ref="G15:H15"/>
    <mergeCell ref="L47:L48"/>
    <mergeCell ref="N47:N48"/>
    <mergeCell ref="A47:A48"/>
    <mergeCell ref="B47:B48"/>
    <mergeCell ref="C47:C48"/>
    <mergeCell ref="D47:D48"/>
    <mergeCell ref="E47:E48"/>
    <mergeCell ref="F47:F48"/>
    <mergeCell ref="J47:J48"/>
    <mergeCell ref="K47:K48"/>
    <mergeCell ref="M47:M48"/>
    <mergeCell ref="G47:H48"/>
    <mergeCell ref="I47:I48"/>
    <mergeCell ref="L54:L56"/>
    <mergeCell ref="N54:N59"/>
    <mergeCell ref="A53:N53"/>
    <mergeCell ref="A54:A59"/>
    <mergeCell ref="B54:B59"/>
    <mergeCell ref="D54:D56"/>
    <mergeCell ref="E54:E56"/>
    <mergeCell ref="F54:F56"/>
    <mergeCell ref="G58:H58"/>
    <mergeCell ref="G59:H59"/>
    <mergeCell ref="N43:N46"/>
    <mergeCell ref="C54:C59"/>
    <mergeCell ref="G54:H56"/>
    <mergeCell ref="G57:H57"/>
    <mergeCell ref="H139:I139"/>
    <mergeCell ref="H140:I140"/>
    <mergeCell ref="H141:I141"/>
    <mergeCell ref="A135:A138"/>
    <mergeCell ref="B135:B138"/>
    <mergeCell ref="H135:I135"/>
    <mergeCell ref="H105:I105"/>
    <mergeCell ref="H106:I106"/>
    <mergeCell ref="A103:A106"/>
    <mergeCell ref="B103:B106"/>
    <mergeCell ref="C103:C106"/>
    <mergeCell ref="A118:N118"/>
    <mergeCell ref="B82:B90"/>
    <mergeCell ref="G74:H74"/>
    <mergeCell ref="G75:H75"/>
    <mergeCell ref="G76:H76"/>
    <mergeCell ref="H84:I84"/>
    <mergeCell ref="C85:C86"/>
    <mergeCell ref="H85:I85"/>
    <mergeCell ref="N135:N138"/>
    <mergeCell ref="H142:I142"/>
    <mergeCell ref="A127:A130"/>
    <mergeCell ref="B127:B130"/>
    <mergeCell ref="C127:C130"/>
    <mergeCell ref="H127:I127"/>
    <mergeCell ref="N127:N130"/>
    <mergeCell ref="A131:A134"/>
    <mergeCell ref="B131:B134"/>
    <mergeCell ref="C131:C134"/>
    <mergeCell ref="H131:I131"/>
    <mergeCell ref="H132:I132"/>
    <mergeCell ref="H133:I133"/>
    <mergeCell ref="H134:I134"/>
    <mergeCell ref="N131:N134"/>
    <mergeCell ref="A139:C142"/>
    <mergeCell ref="N139:N142"/>
    <mergeCell ref="H128:I128"/>
    <mergeCell ref="H129:I129"/>
    <mergeCell ref="H130:I130"/>
    <mergeCell ref="H136:I136"/>
    <mergeCell ref="H137:I137"/>
    <mergeCell ref="C135:C138"/>
    <mergeCell ref="H138:I138"/>
    <mergeCell ref="H122:I122"/>
    <mergeCell ref="H103:I103"/>
    <mergeCell ref="C89:C90"/>
    <mergeCell ref="H86:I86"/>
    <mergeCell ref="C87:C88"/>
    <mergeCell ref="H88:I88"/>
    <mergeCell ref="H89:I89"/>
    <mergeCell ref="H87:I87"/>
    <mergeCell ref="H82:I82"/>
    <mergeCell ref="C83:C84"/>
    <mergeCell ref="H83:I83"/>
    <mergeCell ref="C95:C98"/>
    <mergeCell ref="L60:L61"/>
    <mergeCell ref="I68:I69"/>
    <mergeCell ref="J68:J69"/>
    <mergeCell ref="K68:K69"/>
    <mergeCell ref="L68:L69"/>
    <mergeCell ref="I64:I65"/>
    <mergeCell ref="J64:J65"/>
    <mergeCell ref="K64:K65"/>
    <mergeCell ref="L64:L65"/>
    <mergeCell ref="L41:L42"/>
    <mergeCell ref="N27:N42"/>
    <mergeCell ref="D34:D37"/>
    <mergeCell ref="E34:E37"/>
    <mergeCell ref="F34:F37"/>
    <mergeCell ref="G34:G37"/>
    <mergeCell ref="J34:J37"/>
    <mergeCell ref="K34:K37"/>
    <mergeCell ref="L34:L37"/>
    <mergeCell ref="G27:H27"/>
    <mergeCell ref="B27:B42"/>
    <mergeCell ref="A27:A42"/>
    <mergeCell ref="D41:D42"/>
    <mergeCell ref="E41:E42"/>
    <mergeCell ref="F41:F42"/>
    <mergeCell ref="G41:G42"/>
    <mergeCell ref="J41:J42"/>
    <mergeCell ref="J80:J81"/>
    <mergeCell ref="K41:K42"/>
    <mergeCell ref="G60:H61"/>
    <mergeCell ref="I60:I61"/>
    <mergeCell ref="G64:H65"/>
    <mergeCell ref="G62:H62"/>
    <mergeCell ref="G63:H63"/>
    <mergeCell ref="G66:H66"/>
    <mergeCell ref="G67:H67"/>
    <mergeCell ref="G68:H68"/>
    <mergeCell ref="F76:F81"/>
    <mergeCell ref="F68:F73"/>
    <mergeCell ref="I80:I81"/>
    <mergeCell ref="G44:H44"/>
    <mergeCell ref="G45:H45"/>
    <mergeCell ref="G46:H46"/>
    <mergeCell ref="C27:C30"/>
    <mergeCell ref="K80:K81"/>
    <mergeCell ref="L80:L81"/>
    <mergeCell ref="N60:N81"/>
    <mergeCell ref="I72:I73"/>
    <mergeCell ref="J72:J73"/>
    <mergeCell ref="K72:K73"/>
    <mergeCell ref="L72:L73"/>
    <mergeCell ref="I70:I71"/>
    <mergeCell ref="J70:J71"/>
    <mergeCell ref="K70:K71"/>
    <mergeCell ref="L70:L71"/>
    <mergeCell ref="J76:J77"/>
    <mergeCell ref="J78:J79"/>
    <mergeCell ref="K76:K77"/>
    <mergeCell ref="L76:L77"/>
    <mergeCell ref="K78:K79"/>
    <mergeCell ref="L78:L79"/>
    <mergeCell ref="M64:M65"/>
    <mergeCell ref="M68:M69"/>
    <mergeCell ref="M70:M71"/>
    <mergeCell ref="M72:M73"/>
    <mergeCell ref="M76:M77"/>
    <mergeCell ref="M78:M79"/>
    <mergeCell ref="M80:M81"/>
  </mergeCells>
  <pageMargins left="0.47244094488188981" right="0.47244094488188981" top="0.59055118110236227" bottom="0.47244094488188981" header="0.31496062992125984" footer="0.31496062992125984"/>
  <pageSetup paperSize="9" scale="49" fitToHeight="0" orientation="landscape" r:id="rId1"/>
  <rowBreaks count="2" manualBreakCount="2">
    <brk id="52" max="14" man="1"/>
    <brk id="9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culture1</dc:creator>
  <cp:lastModifiedBy>culture1</cp:lastModifiedBy>
  <cp:lastPrinted>2023-11-14T13:36:29Z</cp:lastPrinted>
  <dcterms:created xsi:type="dcterms:W3CDTF">2020-07-21T06:15:44Z</dcterms:created>
  <dcterms:modified xsi:type="dcterms:W3CDTF">2023-11-30T07:10:36Z</dcterms:modified>
</cp:coreProperties>
</file>