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/>
  </bookViews>
  <sheets>
    <sheet name="2019 ожидаемое" sheetId="6" r:id="rId1"/>
  </sheets>
  <definedNames>
    <definedName name="_xlnm.Print_Area" localSheetId="0">'2019 ожидаемое'!$A$1:$F$68</definedName>
  </definedNames>
  <calcPr calcId="125725"/>
</workbook>
</file>

<file path=xl/calcChain.xml><?xml version="1.0" encoding="utf-8"?>
<calcChain xmlns="http://schemas.openxmlformats.org/spreadsheetml/2006/main">
  <c r="E35" i="6"/>
  <c r="F9" l="1"/>
  <c r="F67"/>
  <c r="F65"/>
  <c r="F64"/>
  <c r="F63"/>
  <c r="F62"/>
  <c r="F61"/>
  <c r="F60"/>
  <c r="F59"/>
  <c r="F58"/>
  <c r="F57"/>
  <c r="F56"/>
  <c r="F55"/>
  <c r="F54"/>
  <c r="F53"/>
  <c r="F52"/>
  <c r="F51"/>
  <c r="F50"/>
  <c r="F49"/>
  <c r="E48"/>
  <c r="D48"/>
  <c r="D47" s="1"/>
  <c r="C48"/>
  <c r="C47"/>
  <c r="F46"/>
  <c r="F45"/>
  <c r="F44"/>
  <c r="F43"/>
  <c r="F42"/>
  <c r="F41"/>
  <c r="F40"/>
  <c r="F39"/>
  <c r="F38"/>
  <c r="F37"/>
  <c r="C37"/>
  <c r="D35"/>
  <c r="C35"/>
  <c r="C34"/>
  <c r="F34" s="1"/>
  <c r="C33"/>
  <c r="F33" s="1"/>
  <c r="E32"/>
  <c r="D32"/>
  <c r="F31"/>
  <c r="E30"/>
  <c r="F30" s="1"/>
  <c r="D30"/>
  <c r="C30"/>
  <c r="F29"/>
  <c r="F28"/>
  <c r="D27"/>
  <c r="C27"/>
  <c r="C26" s="1"/>
  <c r="E26"/>
  <c r="D26"/>
  <c r="F25"/>
  <c r="F24"/>
  <c r="F23"/>
  <c r="F22"/>
  <c r="F21"/>
  <c r="F20"/>
  <c r="C20"/>
  <c r="C19"/>
  <c r="C18" s="1"/>
  <c r="E18"/>
  <c r="D18"/>
  <c r="F17"/>
  <c r="F16"/>
  <c r="F15"/>
  <c r="E14"/>
  <c r="D14"/>
  <c r="D7" s="1"/>
  <c r="C14"/>
  <c r="F13"/>
  <c r="E12"/>
  <c r="D12"/>
  <c r="C12"/>
  <c r="F11"/>
  <c r="F10"/>
  <c r="E8"/>
  <c r="F8" s="1"/>
  <c r="D8"/>
  <c r="C8"/>
  <c r="E7" l="1"/>
  <c r="F48"/>
  <c r="E47"/>
  <c r="C7"/>
  <c r="C68" s="1"/>
  <c r="F18"/>
  <c r="F19"/>
  <c r="F27"/>
  <c r="F12"/>
  <c r="F14"/>
  <c r="C32"/>
  <c r="F47"/>
  <c r="F32"/>
  <c r="F26"/>
  <c r="D68"/>
  <c r="F35"/>
  <c r="F7" l="1"/>
  <c r="E68"/>
  <c r="F68" s="1"/>
</calcChain>
</file>

<file path=xl/sharedStrings.xml><?xml version="1.0" encoding="utf-8"?>
<sst xmlns="http://schemas.openxmlformats.org/spreadsheetml/2006/main" count="131" uniqueCount="124">
  <si>
    <t>Наименование показателей</t>
  </si>
  <si>
    <t>Код доходов</t>
  </si>
  <si>
    <t>000 1 00 00000 00 0000 000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</si>
  <si>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</si>
  <si>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</si>
  <si>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</si>
  <si>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</si>
  <si>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</si>
  <si>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</si>
  <si>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</si>
  <si>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</si>
  <si>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</si>
  <si>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000 1 03 02000 01 0000 000</t>
  </si>
  <si>
    <t>000 1 05 00000 00 0000 000</t>
  </si>
  <si>
    <t>Единый налог на вмененный доход для отдельных видов деятельности</t>
  </si>
  <si>
    <t>000 1 05 02000 02 0000 110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</si>
  <si>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</si>
  <si>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000 1 05 04000 02 0000 110</t>
  </si>
  <si>
    <t>000 1 06 00000 00 0000 000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</si>
  <si>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</si>
  <si>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</si>
  <si>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 xml:space="preserve">Земельный налог </t>
  </si>
  <si>
    <t>000 1 06 06000 00 0000 110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</si>
  <si>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</si>
  <si>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</si>
  <si>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</si>
  <si>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</si>
  <si>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000 1 08 00000 00 0000 000</t>
  </si>
  <si>
    <t>000 1 08 07142 01 0000 110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</si>
  <si>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</si>
  <si>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</t>
  </si>
  <si>
    <t>000 1 11 05000 00 0000 000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</si>
  <si>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</si>
  <si>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000 1 12 00000 00 0000 000</t>
  </si>
  <si>
    <t>Плата за негативное воздействие на окружающую среду</t>
  </si>
  <si>
    <t>000 1 12 01000 01 0000 120</t>
  </si>
  <si>
    <t>000 1 13 00000 00 0000 000</t>
  </si>
  <si>
    <t>Прочие доходы от оказания платных услуг (работ) получателями средств бюджетов городских округов</t>
  </si>
  <si>
    <t xml:space="preserve">000 1 13 01994 04 0000 130
</t>
  </si>
  <si>
    <t>Прочие доходы от компенсации затрат бюджетов городских округов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</si>
  <si>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</si>
  <si>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</si>
  <si>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000 1 14 0200 00 0000 410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</si>
  <si>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</si>
  <si>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</si>
  <si>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000 1 16 00000 00 0000 000</t>
  </si>
  <si>
    <t>000 1 16 03010 01 0000 140</t>
  </si>
  <si>
    <t>000 1 16 03030 01 0000 140</t>
  </si>
  <si>
    <t>000 1 16 06000 01 0000 140</t>
  </si>
  <si>
    <t>000 1 16 08000 01 0000 140</t>
  </si>
  <si>
    <t xml:space="preserve">0001 16 25050 01 0000 140
</t>
  </si>
  <si>
    <t>000 1 16 43000 01 0000 140</t>
  </si>
  <si>
    <t>000 1 17 00000 00 0000 000</t>
  </si>
  <si>
    <t>000 2 00 00000 00 0000 000</t>
  </si>
  <si>
    <t>Безвозмездные поступления от других бюджетов бюджетной системы РФ</t>
  </si>
  <si>
    <t>000 2 02 00000 00 0000 000</t>
  </si>
  <si>
    <t>Дотации бюджетам бюджетной системы Российской Федерации</t>
  </si>
  <si>
    <t>000 2 02 10000 00 0000 151</t>
  </si>
  <si>
    <t>Субсидии бюджетам бюджетной системы Российской Федерации (межбюджетные субсидии)</t>
  </si>
  <si>
    <t>000 2 02 20000 00 0000 151</t>
  </si>
  <si>
    <t>Субсидии бюджетам городских округов на обеспечение жильем молодых семей</t>
  </si>
  <si>
    <t xml:space="preserve">000 2 02 02008 04 0000 151
</t>
  </si>
  <si>
    <t>Субсидии бюджетам городских округов на реализацию федеральных целевых программ</t>
  </si>
  <si>
    <t>000 2 02 02051 04 0000 151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</si>
  <si>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</si>
  <si>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000 2 02 02216 04 0000 151</t>
  </si>
  <si>
    <t>Прочие субсидии бюджетам городских округов</t>
  </si>
  <si>
    <t xml:space="preserve">000 2 02 02999 04 0000 151
</t>
  </si>
  <si>
    <t>Субвенции бюджетам бюджетной системы Российской Федерации</t>
  </si>
  <si>
    <t>000 2 02 30000 00 0000 151</t>
  </si>
  <si>
    <t>Субвенции бюджетам городских округов на составление (изменение) списков кандидатов в присяжные заседатели федеральных судов общей юрисдикции в Российской Федерации</t>
  </si>
  <si>
    <t xml:space="preserve">000 2 02 03007 04 0000 151
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</si>
  <si>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</si>
  <si>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 xml:space="preserve">000 2 02 03015 04 0000 151
</t>
  </si>
  <si>
    <t>Субвенции бюджетам городских округов на выполнение передаваемых полномочий субъектов Российской Федерации</t>
  </si>
  <si>
    <t xml:space="preserve">000 2 02 03024 04 0000 151
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</si>
  <si>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</si>
  <si>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000 2 02 03029 04 0000 151
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</si>
  <si>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</si>
  <si>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000 2 02 03119 04 0000 151
</t>
  </si>
  <si>
    <t>Субвенции бюджетам городских округов на проведение Всероссийской сельскохозяйственной переписи в 2016 году</t>
  </si>
  <si>
    <t xml:space="preserve">000 2 02 03121 04 0000 151
</t>
  </si>
  <si>
    <t>Прочие субвенции бюджетам городских округов</t>
  </si>
  <si>
    <t xml:space="preserve">000 2 02 03999 04 0000 151
</t>
  </si>
  <si>
    <t>Иные межбюджетные трансферты</t>
  </si>
  <si>
    <t>000 2 02 40000 00 0000 151</t>
  </si>
  <si>
    <t xml:space="preserve">Межбюджетные трансферты, передаваемые бюджетам городских округов на комплектование книжных фондов библиотек муниципальных образований
</t>
  </si>
  <si>
    <t xml:space="preserve">000 2 02 04025 04 0000 151
</t>
  </si>
  <si>
    <t>Прочие межбюджетные трансферты, передаваемые бюджетам городских округов</t>
  </si>
  <si>
    <t xml:space="preserve">000 2 02 04999 04 0000 151
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</si>
  <si>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</si>
  <si>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000 2 19 60010 04 0000 151
</t>
  </si>
  <si>
    <t>Проект решения ГД ноябрь 2017</t>
  </si>
  <si>
    <t>факт на 09.11.2017</t>
  </si>
  <si>
    <t>000 1 11 09000 00 0000 120</t>
  </si>
  <si>
    <t>000 1 11 07000 00 0000 120</t>
  </si>
  <si>
    <t>000 1 13 02000 04 0000 130</t>
  </si>
  <si>
    <t>Единый сельскохозяйственный налог</t>
  </si>
  <si>
    <t>000 1 05 03000 02 0000 110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</si>
  <si>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</si>
  <si>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НАЛОГОВЫ И НЕНАЛОГОВЫЕ ДОХОДЫ</t>
  </si>
  <si>
    <t>НАЛОГИ НА ПРИБЫЛЬ, ДОХОДЫ</t>
  </si>
  <si>
    <t>НАЛОГИ НА ТОВАРЫ (РАБОТЫ,УСЛУГИ) РЕАЛИЗУЕМЫЕ НА ТЕРРИРОРИИ РОССИЙКОЙ ФЕДЕРАЦИИ</t>
  </si>
  <si>
    <t>НАЛОГИ НА СОВОКУПНЫЙ ДОХОД</t>
  </si>
  <si>
    <t>НАЛОГ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</si>
  <si>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</si>
  <si>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</si>
  <si>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</si>
  <si>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 xml:space="preserve">ДОХОДЫ ОТ ОКАЗАНИЯ ПЛАТНЫХ УСЛУГ (РАБОТ) И КОМПЕНСАЦИИ ЗАТРАТ 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</si>
  <si>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</si>
  <si>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</si>
  <si>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</si>
  <si>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</si>
  <si>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ВСЕГО ДОХОДОВ</t>
  </si>
  <si>
    <t>тыс. рублей</t>
  </si>
  <si>
    <t>Доходы от продажи квартир, находящихся в собственности городских округов</t>
  </si>
  <si>
    <t>000 114 01040 04 0000 410</t>
  </si>
  <si>
    <t xml:space="preserve">Безвозмездные поступления от негосударственных организаций в бюджеты городских округов
</t>
  </si>
  <si>
    <t xml:space="preserve">000 2 04 04000 04 0000 180
</t>
  </si>
  <si>
    <t xml:space="preserve">Оценка ожидаемого исполнения бюджета 
 "Город Коряжма" по доходам за </t>
  </si>
  <si>
    <t>000 1 09 00000 00 0000 000</t>
  </si>
  <si>
    <t>ЗАДОЛЖЕННОСТЬ И ПЕРЕРАСЧЕТЫ ПО ОТМЕНЕННЫМ НАЛОГАМ, СБОРАМ И ИНЫМ ОБЯЗАТЕЛЬНЫМ ПЛАТЕЖАМ</t>
  </si>
  <si>
    <t>муниципального образования "Город Коряжма" по доходам за 2019 год</t>
  </si>
  <si>
    <t>Ожидаемое исполнение            за 2019 год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</si>
</sst>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.0_р_._-;\-* #,##0.0_р_._-;_-* &quot;-&quot;??_р_._-;_-@_-"/>
    <numFmt numFmtId="165" formatCode="#,##0.0_р_."/>
    <numFmt numFmtId="166" formatCode="_-* #,##0.0_р_._-;\-* #,##0.0_р_._-;_-* &quot;-&quot;?_р_._-;_-@_-"/>
  </numFmts>
  <fonts count="1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5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</cellStyleXfs>
  <cellXfs count="78">
    <xf numFmtId="0" fontId="0" fillId="0" borderId="0" xfId="0"/>
    <xf numFmtId="0" fontId="2" fillId="0" borderId="0" xfId="1" applyFont="1"/>
    <xf numFmtId="0" fontId="3" fillId="0" borderId="0" xfId="1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5" fillId="0" borderId="1" xfId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6" fillId="0" borderId="0" xfId="1" applyFont="1"/>
    <xf numFmtId="0" fontId="8" fillId="0" borderId="1" xfId="1" applyFont="1" applyBorder="1"/>
    <xf numFmtId="49" fontId="8" fillId="0" borderId="1" xfId="1" applyNumberFormat="1" applyFont="1" applyBorder="1" applyAlignment="1">
      <alignment horizontal="center" vertical="center" wrapText="1"/>
    </xf>
    <xf numFmtId="164" fontId="8" fillId="0" borderId="1" xfId="2" applyNumberFormat="1" applyFont="1" applyBorder="1" applyAlignment="1">
      <alignment horizontal="center" vertical="center"/>
    </xf>
    <xf numFmtId="49" fontId="8" fillId="2" borderId="1" xfId="1" applyNumberFormat="1" applyFont="1" applyFill="1" applyBorder="1" applyAlignment="1">
      <alignment horizontal="center" vertical="center" wrapText="1"/>
    </xf>
    <xf numFmtId="164" fontId="8" fillId="2" borderId="1" xfId="2" applyNumberFormat="1" applyFont="1" applyFill="1" applyBorder="1" applyAlignment="1">
      <alignment horizontal="center" vertical="center"/>
    </xf>
    <xf numFmtId="0" fontId="6" fillId="3" borderId="0" xfId="1" applyFont="1" applyFill="1"/>
    <xf numFmtId="0" fontId="6" fillId="2" borderId="1" xfId="1" applyFont="1" applyFill="1" applyBorder="1"/>
    <xf numFmtId="49" fontId="6" fillId="2" borderId="1" xfId="1" applyNumberFormat="1" applyFont="1" applyFill="1" applyBorder="1" applyAlignment="1">
      <alignment horizontal="center" vertical="center" wrapText="1"/>
    </xf>
    <xf numFmtId="164" fontId="6" fillId="2" borderId="1" xfId="2" applyNumberFormat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wrapText="1"/>
    </xf>
    <xf numFmtId="0" fontId="6" fillId="2" borderId="1" xfId="1" applyNumberFormat="1" applyFont="1" applyFill="1" applyBorder="1" applyAlignment="1">
      <alignment wrapText="1"/>
    </xf>
    <xf numFmtId="49" fontId="6" fillId="0" borderId="1" xfId="1" applyNumberFormat="1" applyFont="1" applyBorder="1" applyAlignment="1">
      <alignment horizontal="center" vertical="center" wrapText="1"/>
    </xf>
    <xf numFmtId="164" fontId="6" fillId="2" borderId="1" xfId="2" applyNumberFormat="1" applyFont="1" applyFill="1" applyBorder="1" applyAlignment="1">
      <alignment horizontal="right" vertical="center"/>
    </xf>
    <xf numFmtId="0" fontId="6" fillId="2" borderId="0" xfId="1" applyFont="1" applyFill="1"/>
    <xf numFmtId="0" fontId="6" fillId="2" borderId="1" xfId="1" applyFont="1" applyFill="1" applyBorder="1" applyAlignment="1">
      <alignment horizontal="left" wrapText="1"/>
    </xf>
    <xf numFmtId="0" fontId="6" fillId="2" borderId="1" xfId="1" applyFont="1" applyFill="1" applyBorder="1" applyAlignment="1">
      <alignment horizontal="center" vertical="center" wrapText="1"/>
    </xf>
    <xf numFmtId="164" fontId="9" fillId="2" borderId="1" xfId="2" applyNumberFormat="1" applyFont="1" applyFill="1" applyBorder="1" applyAlignment="1">
      <alignment horizontal="center" vertical="center"/>
    </xf>
    <xf numFmtId="164" fontId="10" fillId="2" borderId="1" xfId="2" applyNumberFormat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left" wrapText="1"/>
    </xf>
    <xf numFmtId="0" fontId="6" fillId="0" borderId="1" xfId="1" applyFont="1" applyBorder="1" applyAlignment="1">
      <alignment horizontal="center" vertical="center" wrapText="1"/>
    </xf>
    <xf numFmtId="49" fontId="11" fillId="2" borderId="1" xfId="1" applyNumberFormat="1" applyFont="1" applyFill="1" applyBorder="1" applyAlignment="1">
      <alignment horizontal="left" vertical="top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left" wrapText="1"/>
    </xf>
    <xf numFmtId="49" fontId="12" fillId="0" borderId="0" xfId="1" applyNumberFormat="1" applyFont="1" applyBorder="1"/>
    <xf numFmtId="164" fontId="2" fillId="0" borderId="0" xfId="2" applyNumberFormat="1" applyFont="1" applyBorder="1"/>
    <xf numFmtId="0" fontId="5" fillId="0" borderId="0" xfId="1" applyFont="1" applyBorder="1" applyAlignment="1">
      <alignment horizontal="center" vertical="center" wrapText="1"/>
    </xf>
    <xf numFmtId="2" fontId="2" fillId="0" borderId="0" xfId="2" applyNumberFormat="1" applyFont="1" applyBorder="1"/>
    <xf numFmtId="49" fontId="12" fillId="0" borderId="0" xfId="1" applyNumberFormat="1" applyFont="1" applyBorder="1" applyAlignment="1"/>
    <xf numFmtId="0" fontId="13" fillId="0" borderId="0" xfId="1" applyFont="1" applyBorder="1" applyAlignment="1">
      <alignment horizontal="center" vertical="center" wrapText="1"/>
    </xf>
    <xf numFmtId="49" fontId="6" fillId="0" borderId="0" xfId="1" applyNumberFormat="1" applyFont="1" applyBorder="1"/>
    <xf numFmtId="0" fontId="14" fillId="0" borderId="0" xfId="1" applyFont="1" applyBorder="1" applyAlignment="1">
      <alignment horizontal="center" vertical="center" wrapText="1"/>
    </xf>
    <xf numFmtId="164" fontId="8" fillId="0" borderId="0" xfId="2" applyNumberFormat="1" applyFont="1" applyBorder="1"/>
    <xf numFmtId="0" fontId="2" fillId="0" borderId="0" xfId="1" applyFont="1" applyBorder="1" applyAlignment="1">
      <alignment horizontal="center" vertical="center" wrapText="1"/>
    </xf>
    <xf numFmtId="0" fontId="2" fillId="0" borderId="0" xfId="1" applyFont="1" applyBorder="1"/>
    <xf numFmtId="0" fontId="2" fillId="0" borderId="0" xfId="1" applyFont="1" applyAlignment="1">
      <alignment horizontal="center" vertical="center" wrapText="1"/>
    </xf>
    <xf numFmtId="0" fontId="5" fillId="0" borderId="1" xfId="1" applyFont="1" applyBorder="1" applyAlignment="1">
      <alignment horizontal="center" wrapText="1"/>
    </xf>
    <xf numFmtId="0" fontId="8" fillId="2" borderId="0" xfId="1" applyFont="1" applyFill="1"/>
    <xf numFmtId="0" fontId="2" fillId="0" borderId="1" xfId="1" applyFont="1" applyBorder="1"/>
    <xf numFmtId="0" fontId="2" fillId="0" borderId="1" xfId="1" applyFont="1" applyBorder="1" applyAlignment="1">
      <alignment wrapText="1"/>
    </xf>
    <xf numFmtId="165" fontId="8" fillId="0" borderId="1" xfId="2" applyNumberFormat="1" applyFont="1" applyBorder="1" applyAlignment="1">
      <alignment horizontal="center" vertical="center"/>
    </xf>
    <xf numFmtId="165" fontId="8" fillId="2" borderId="1" xfId="2" applyNumberFormat="1" applyFont="1" applyFill="1" applyBorder="1" applyAlignment="1">
      <alignment horizontal="center" vertical="center"/>
    </xf>
    <xf numFmtId="165" fontId="6" fillId="2" borderId="1" xfId="1" applyNumberFormat="1" applyFont="1" applyFill="1" applyBorder="1" applyAlignment="1">
      <alignment horizontal="center"/>
    </xf>
    <xf numFmtId="165" fontId="6" fillId="2" borderId="1" xfId="2" applyNumberFormat="1" applyFont="1" applyFill="1" applyBorder="1" applyAlignment="1">
      <alignment horizontal="center" vertical="center"/>
    </xf>
    <xf numFmtId="165" fontId="6" fillId="0" borderId="1" xfId="1" applyNumberFormat="1" applyFont="1" applyBorder="1" applyAlignment="1">
      <alignment horizontal="center"/>
    </xf>
    <xf numFmtId="164" fontId="6" fillId="0" borderId="1" xfId="1" applyNumberFormat="1" applyFont="1" applyBorder="1"/>
    <xf numFmtId="165" fontId="6" fillId="2" borderId="1" xfId="1" applyNumberFormat="1" applyFont="1" applyFill="1" applyBorder="1" applyAlignment="1">
      <alignment horizontal="center" vertical="center"/>
    </xf>
    <xf numFmtId="164" fontId="6" fillId="0" borderId="1" xfId="1" applyNumberFormat="1" applyFont="1" applyBorder="1" applyAlignment="1">
      <alignment vertical="center"/>
    </xf>
    <xf numFmtId="166" fontId="6" fillId="0" borderId="0" xfId="1" applyNumberFormat="1" applyFont="1"/>
    <xf numFmtId="164" fontId="6" fillId="2" borderId="0" xfId="1" applyNumberFormat="1" applyFont="1" applyFill="1"/>
    <xf numFmtId="0" fontId="7" fillId="0" borderId="0" xfId="1" applyFont="1" applyBorder="1" applyAlignment="1">
      <alignment horizontal="center" vertical="center" wrapText="1"/>
    </xf>
    <xf numFmtId="0" fontId="2" fillId="0" borderId="0" xfId="1" applyFont="1" applyBorder="1" applyAlignment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8" fillId="2" borderId="1" xfId="0" applyFont="1" applyFill="1" applyBorder="1" applyAlignment="1">
      <alignment wrapText="1"/>
    </xf>
    <xf numFmtId="0" fontId="13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/>
    </xf>
    <xf numFmtId="0" fontId="12" fillId="0" borderId="0" xfId="1" applyFont="1" applyAlignment="1">
      <alignment horizontal="center" vertical="center"/>
    </xf>
    <xf numFmtId="2" fontId="16" fillId="2" borderId="1" xfId="3" applyNumberFormat="1" applyFont="1" applyFill="1" applyBorder="1" applyAlignment="1">
      <alignment horizontal="left" vertical="top" wrapText="1"/>
    </xf>
    <xf numFmtId="49" fontId="6" fillId="2" borderId="1" xfId="3" applyNumberFormat="1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2" borderId="1" xfId="0" applyFont="1" applyFill="1" applyBorder="1" applyAlignment="1">
      <alignment vertical="top" wrapText="1"/>
    </xf>
    <xf numFmtId="0" fontId="12" fillId="0" borderId="0" xfId="1" applyFont="1" applyAlignment="1">
      <alignment horizontal="right" vertical="center"/>
    </xf>
    <xf numFmtId="0" fontId="7" fillId="0" borderId="0" xfId="1" applyFont="1" applyBorder="1" applyAlignment="1">
      <alignment horizontal="center" vertical="center" wrapText="1"/>
    </xf>
    <xf numFmtId="164" fontId="2" fillId="0" borderId="0" xfId="2" applyNumberFormat="1" applyFont="1" applyBorder="1" applyAlignment="1"/>
    <xf numFmtId="0" fontId="2" fillId="0" borderId="0" xfId="1" applyFont="1" applyBorder="1" applyAlignment="1"/>
    <xf numFmtId="0" fontId="3" fillId="0" borderId="0" xfId="1" applyFont="1" applyBorder="1" applyAlignment="1">
      <alignment horizontal="center" wrapText="1"/>
    </xf>
    <xf numFmtId="0" fontId="3" fillId="0" borderId="0" xfId="1" applyFont="1" applyBorder="1" applyAlignment="1">
      <alignment horizontal="center"/>
    </xf>
  </cellXfs>
  <cellStyles count="9">
    <cellStyle name="Обычный" xfId="0" builtinId="0"/>
    <cellStyle name="Обычный 2" xfId="1"/>
    <cellStyle name="Обычный 2 2" xfId="3"/>
    <cellStyle name="Обычный 2 3" xfId="4"/>
    <cellStyle name="Обычный 2 4" xfId="5"/>
    <cellStyle name="Обычный 2 5" xfId="6"/>
    <cellStyle name="Обычный 2 6" xfId="7"/>
    <cellStyle name="Обычный 2 7" xfId="8"/>
    <cellStyle name="Финансов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90"/>
  <sheetViews>
    <sheetView tabSelected="1" view="pageBreakPreview" zoomScaleNormal="100" zoomScaleSheetLayoutView="100" workbookViewId="0">
      <selection activeCell="E71" sqref="E71"/>
    </sheetView>
  </sheetViews>
  <sheetFormatPr defaultRowHeight="13.2"/>
  <cols>
    <col min="1" max="1" width="80.5546875" style="1" customWidth="1"/>
    <col min="2" max="2" width="28.109375" style="42" customWidth="1"/>
    <col min="3" max="3" width="17.5546875" style="1" hidden="1" customWidth="1"/>
    <col min="4" max="4" width="13.6640625" style="1" hidden="1" customWidth="1"/>
    <col min="5" max="5" width="15.5546875" style="70" customWidth="1"/>
    <col min="6" max="6" width="12" style="1" hidden="1" customWidth="1"/>
    <col min="7" max="7" width="10" style="1" bestFit="1" customWidth="1"/>
    <col min="8" max="256" width="9.109375" style="1"/>
    <col min="257" max="257" width="79.44140625" style="1" customWidth="1"/>
    <col min="258" max="258" width="28.109375" style="1" customWidth="1"/>
    <col min="259" max="259" width="17.5546875" style="1" customWidth="1"/>
    <col min="260" max="260" width="13.6640625" style="1" bestFit="1" customWidth="1"/>
    <col min="261" max="512" width="9.109375" style="1"/>
    <col min="513" max="513" width="79.44140625" style="1" customWidth="1"/>
    <col min="514" max="514" width="28.109375" style="1" customWidth="1"/>
    <col min="515" max="515" width="17.5546875" style="1" customWidth="1"/>
    <col min="516" max="516" width="13.6640625" style="1" bestFit="1" customWidth="1"/>
    <col min="517" max="768" width="9.109375" style="1"/>
    <col min="769" max="769" width="79.44140625" style="1" customWidth="1"/>
    <col min="770" max="770" width="28.109375" style="1" customWidth="1"/>
    <col min="771" max="771" width="17.5546875" style="1" customWidth="1"/>
    <col min="772" max="772" width="13.6640625" style="1" bestFit="1" customWidth="1"/>
    <col min="773" max="1024" width="9.109375" style="1"/>
    <col min="1025" max="1025" width="79.44140625" style="1" customWidth="1"/>
    <col min="1026" max="1026" width="28.109375" style="1" customWidth="1"/>
    <col min="1027" max="1027" width="17.5546875" style="1" customWidth="1"/>
    <col min="1028" max="1028" width="13.6640625" style="1" bestFit="1" customWidth="1"/>
    <col min="1029" max="1280" width="9.109375" style="1"/>
    <col min="1281" max="1281" width="79.44140625" style="1" customWidth="1"/>
    <col min="1282" max="1282" width="28.109375" style="1" customWidth="1"/>
    <col min="1283" max="1283" width="17.5546875" style="1" customWidth="1"/>
    <col min="1284" max="1284" width="13.6640625" style="1" bestFit="1" customWidth="1"/>
    <col min="1285" max="1536" width="9.109375" style="1"/>
    <col min="1537" max="1537" width="79.44140625" style="1" customWidth="1"/>
    <col min="1538" max="1538" width="28.109375" style="1" customWidth="1"/>
    <col min="1539" max="1539" width="17.5546875" style="1" customWidth="1"/>
    <col min="1540" max="1540" width="13.6640625" style="1" bestFit="1" customWidth="1"/>
    <col min="1541" max="1792" width="9.109375" style="1"/>
    <col min="1793" max="1793" width="79.44140625" style="1" customWidth="1"/>
    <col min="1794" max="1794" width="28.109375" style="1" customWidth="1"/>
    <col min="1795" max="1795" width="17.5546875" style="1" customWidth="1"/>
    <col min="1796" max="1796" width="13.6640625" style="1" bestFit="1" customWidth="1"/>
    <col min="1797" max="2048" width="9.109375" style="1"/>
    <col min="2049" max="2049" width="79.44140625" style="1" customWidth="1"/>
    <col min="2050" max="2050" width="28.109375" style="1" customWidth="1"/>
    <col min="2051" max="2051" width="17.5546875" style="1" customWidth="1"/>
    <col min="2052" max="2052" width="13.6640625" style="1" bestFit="1" customWidth="1"/>
    <col min="2053" max="2304" width="9.109375" style="1"/>
    <col min="2305" max="2305" width="79.44140625" style="1" customWidth="1"/>
    <col min="2306" max="2306" width="28.109375" style="1" customWidth="1"/>
    <col min="2307" max="2307" width="17.5546875" style="1" customWidth="1"/>
    <col min="2308" max="2308" width="13.6640625" style="1" bestFit="1" customWidth="1"/>
    <col min="2309" max="2560" width="9.109375" style="1"/>
    <col min="2561" max="2561" width="79.44140625" style="1" customWidth="1"/>
    <col min="2562" max="2562" width="28.109375" style="1" customWidth="1"/>
    <col min="2563" max="2563" width="17.5546875" style="1" customWidth="1"/>
    <col min="2564" max="2564" width="13.6640625" style="1" bestFit="1" customWidth="1"/>
    <col min="2565" max="2816" width="9.109375" style="1"/>
    <col min="2817" max="2817" width="79.44140625" style="1" customWidth="1"/>
    <col min="2818" max="2818" width="28.109375" style="1" customWidth="1"/>
    <col min="2819" max="2819" width="17.5546875" style="1" customWidth="1"/>
    <col min="2820" max="2820" width="13.6640625" style="1" bestFit="1" customWidth="1"/>
    <col min="2821" max="3072" width="9.109375" style="1"/>
    <col min="3073" max="3073" width="79.44140625" style="1" customWidth="1"/>
    <col min="3074" max="3074" width="28.109375" style="1" customWidth="1"/>
    <col min="3075" max="3075" width="17.5546875" style="1" customWidth="1"/>
    <col min="3076" max="3076" width="13.6640625" style="1" bestFit="1" customWidth="1"/>
    <col min="3077" max="3328" width="9.109375" style="1"/>
    <col min="3329" max="3329" width="79.44140625" style="1" customWidth="1"/>
    <col min="3330" max="3330" width="28.109375" style="1" customWidth="1"/>
    <col min="3331" max="3331" width="17.5546875" style="1" customWidth="1"/>
    <col min="3332" max="3332" width="13.6640625" style="1" bestFit="1" customWidth="1"/>
    <col min="3333" max="3584" width="9.109375" style="1"/>
    <col min="3585" max="3585" width="79.44140625" style="1" customWidth="1"/>
    <col min="3586" max="3586" width="28.109375" style="1" customWidth="1"/>
    <col min="3587" max="3587" width="17.5546875" style="1" customWidth="1"/>
    <col min="3588" max="3588" width="13.6640625" style="1" bestFit="1" customWidth="1"/>
    <col min="3589" max="3840" width="9.109375" style="1"/>
    <col min="3841" max="3841" width="79.44140625" style="1" customWidth="1"/>
    <col min="3842" max="3842" width="28.109375" style="1" customWidth="1"/>
    <col min="3843" max="3843" width="17.5546875" style="1" customWidth="1"/>
    <col min="3844" max="3844" width="13.6640625" style="1" bestFit="1" customWidth="1"/>
    <col min="3845" max="4096" width="9.109375" style="1"/>
    <col min="4097" max="4097" width="79.44140625" style="1" customWidth="1"/>
    <col min="4098" max="4098" width="28.109375" style="1" customWidth="1"/>
    <col min="4099" max="4099" width="17.5546875" style="1" customWidth="1"/>
    <col min="4100" max="4100" width="13.6640625" style="1" bestFit="1" customWidth="1"/>
    <col min="4101" max="4352" width="9.109375" style="1"/>
    <col min="4353" max="4353" width="79.44140625" style="1" customWidth="1"/>
    <col min="4354" max="4354" width="28.109375" style="1" customWidth="1"/>
    <col min="4355" max="4355" width="17.5546875" style="1" customWidth="1"/>
    <col min="4356" max="4356" width="13.6640625" style="1" bestFit="1" customWidth="1"/>
    <col min="4357" max="4608" width="9.109375" style="1"/>
    <col min="4609" max="4609" width="79.44140625" style="1" customWidth="1"/>
    <col min="4610" max="4610" width="28.109375" style="1" customWidth="1"/>
    <col min="4611" max="4611" width="17.5546875" style="1" customWidth="1"/>
    <col min="4612" max="4612" width="13.6640625" style="1" bestFit="1" customWidth="1"/>
    <col min="4613" max="4864" width="9.109375" style="1"/>
    <col min="4865" max="4865" width="79.44140625" style="1" customWidth="1"/>
    <col min="4866" max="4866" width="28.109375" style="1" customWidth="1"/>
    <col min="4867" max="4867" width="17.5546875" style="1" customWidth="1"/>
    <col min="4868" max="4868" width="13.6640625" style="1" bestFit="1" customWidth="1"/>
    <col min="4869" max="5120" width="9.109375" style="1"/>
    <col min="5121" max="5121" width="79.44140625" style="1" customWidth="1"/>
    <col min="5122" max="5122" width="28.109375" style="1" customWidth="1"/>
    <col min="5123" max="5123" width="17.5546875" style="1" customWidth="1"/>
    <col min="5124" max="5124" width="13.6640625" style="1" bestFit="1" customWidth="1"/>
    <col min="5125" max="5376" width="9.109375" style="1"/>
    <col min="5377" max="5377" width="79.44140625" style="1" customWidth="1"/>
    <col min="5378" max="5378" width="28.109375" style="1" customWidth="1"/>
    <col min="5379" max="5379" width="17.5546875" style="1" customWidth="1"/>
    <col min="5380" max="5380" width="13.6640625" style="1" bestFit="1" customWidth="1"/>
    <col min="5381" max="5632" width="9.109375" style="1"/>
    <col min="5633" max="5633" width="79.44140625" style="1" customWidth="1"/>
    <col min="5634" max="5634" width="28.109375" style="1" customWidth="1"/>
    <col min="5635" max="5635" width="17.5546875" style="1" customWidth="1"/>
    <col min="5636" max="5636" width="13.6640625" style="1" bestFit="1" customWidth="1"/>
    <col min="5637" max="5888" width="9.109375" style="1"/>
    <col min="5889" max="5889" width="79.44140625" style="1" customWidth="1"/>
    <col min="5890" max="5890" width="28.109375" style="1" customWidth="1"/>
    <col min="5891" max="5891" width="17.5546875" style="1" customWidth="1"/>
    <col min="5892" max="5892" width="13.6640625" style="1" bestFit="1" customWidth="1"/>
    <col min="5893" max="6144" width="9.109375" style="1"/>
    <col min="6145" max="6145" width="79.44140625" style="1" customWidth="1"/>
    <col min="6146" max="6146" width="28.109375" style="1" customWidth="1"/>
    <col min="6147" max="6147" width="17.5546875" style="1" customWidth="1"/>
    <col min="6148" max="6148" width="13.6640625" style="1" bestFit="1" customWidth="1"/>
    <col min="6149" max="6400" width="9.109375" style="1"/>
    <col min="6401" max="6401" width="79.44140625" style="1" customWidth="1"/>
    <col min="6402" max="6402" width="28.109375" style="1" customWidth="1"/>
    <col min="6403" max="6403" width="17.5546875" style="1" customWidth="1"/>
    <col min="6404" max="6404" width="13.6640625" style="1" bestFit="1" customWidth="1"/>
    <col min="6405" max="6656" width="9.109375" style="1"/>
    <col min="6657" max="6657" width="79.44140625" style="1" customWidth="1"/>
    <col min="6658" max="6658" width="28.109375" style="1" customWidth="1"/>
    <col min="6659" max="6659" width="17.5546875" style="1" customWidth="1"/>
    <col min="6660" max="6660" width="13.6640625" style="1" bestFit="1" customWidth="1"/>
    <col min="6661" max="6912" width="9.109375" style="1"/>
    <col min="6913" max="6913" width="79.44140625" style="1" customWidth="1"/>
    <col min="6914" max="6914" width="28.109375" style="1" customWidth="1"/>
    <col min="6915" max="6915" width="17.5546875" style="1" customWidth="1"/>
    <col min="6916" max="6916" width="13.6640625" style="1" bestFit="1" customWidth="1"/>
    <col min="6917" max="7168" width="9.109375" style="1"/>
    <col min="7169" max="7169" width="79.44140625" style="1" customWidth="1"/>
    <col min="7170" max="7170" width="28.109375" style="1" customWidth="1"/>
    <col min="7171" max="7171" width="17.5546875" style="1" customWidth="1"/>
    <col min="7172" max="7172" width="13.6640625" style="1" bestFit="1" customWidth="1"/>
    <col min="7173" max="7424" width="9.109375" style="1"/>
    <col min="7425" max="7425" width="79.44140625" style="1" customWidth="1"/>
    <col min="7426" max="7426" width="28.109375" style="1" customWidth="1"/>
    <col min="7427" max="7427" width="17.5546875" style="1" customWidth="1"/>
    <col min="7428" max="7428" width="13.6640625" style="1" bestFit="1" customWidth="1"/>
    <col min="7429" max="7680" width="9.109375" style="1"/>
    <col min="7681" max="7681" width="79.44140625" style="1" customWidth="1"/>
    <col min="7682" max="7682" width="28.109375" style="1" customWidth="1"/>
    <col min="7683" max="7683" width="17.5546875" style="1" customWidth="1"/>
    <col min="7684" max="7684" width="13.6640625" style="1" bestFit="1" customWidth="1"/>
    <col min="7685" max="7936" width="9.109375" style="1"/>
    <col min="7937" max="7937" width="79.44140625" style="1" customWidth="1"/>
    <col min="7938" max="7938" width="28.109375" style="1" customWidth="1"/>
    <col min="7939" max="7939" width="17.5546875" style="1" customWidth="1"/>
    <col min="7940" max="7940" width="13.6640625" style="1" bestFit="1" customWidth="1"/>
    <col min="7941" max="8192" width="9.109375" style="1"/>
    <col min="8193" max="8193" width="79.44140625" style="1" customWidth="1"/>
    <col min="8194" max="8194" width="28.109375" style="1" customWidth="1"/>
    <col min="8195" max="8195" width="17.5546875" style="1" customWidth="1"/>
    <col min="8196" max="8196" width="13.6640625" style="1" bestFit="1" customWidth="1"/>
    <col min="8197" max="8448" width="9.109375" style="1"/>
    <col min="8449" max="8449" width="79.44140625" style="1" customWidth="1"/>
    <col min="8450" max="8450" width="28.109375" style="1" customWidth="1"/>
    <col min="8451" max="8451" width="17.5546875" style="1" customWidth="1"/>
    <col min="8452" max="8452" width="13.6640625" style="1" bestFit="1" customWidth="1"/>
    <col min="8453" max="8704" width="9.109375" style="1"/>
    <col min="8705" max="8705" width="79.44140625" style="1" customWidth="1"/>
    <col min="8706" max="8706" width="28.109375" style="1" customWidth="1"/>
    <col min="8707" max="8707" width="17.5546875" style="1" customWidth="1"/>
    <col min="8708" max="8708" width="13.6640625" style="1" bestFit="1" customWidth="1"/>
    <col min="8709" max="8960" width="9.109375" style="1"/>
    <col min="8961" max="8961" width="79.44140625" style="1" customWidth="1"/>
    <col min="8962" max="8962" width="28.109375" style="1" customWidth="1"/>
    <col min="8963" max="8963" width="17.5546875" style="1" customWidth="1"/>
    <col min="8964" max="8964" width="13.6640625" style="1" bestFit="1" customWidth="1"/>
    <col min="8965" max="9216" width="9.109375" style="1"/>
    <col min="9217" max="9217" width="79.44140625" style="1" customWidth="1"/>
    <col min="9218" max="9218" width="28.109375" style="1" customWidth="1"/>
    <col min="9219" max="9219" width="17.5546875" style="1" customWidth="1"/>
    <col min="9220" max="9220" width="13.6640625" style="1" bestFit="1" customWidth="1"/>
    <col min="9221" max="9472" width="9.109375" style="1"/>
    <col min="9473" max="9473" width="79.44140625" style="1" customWidth="1"/>
    <col min="9474" max="9474" width="28.109375" style="1" customWidth="1"/>
    <col min="9475" max="9475" width="17.5546875" style="1" customWidth="1"/>
    <col min="9476" max="9476" width="13.6640625" style="1" bestFit="1" customWidth="1"/>
    <col min="9477" max="9728" width="9.109375" style="1"/>
    <col min="9729" max="9729" width="79.44140625" style="1" customWidth="1"/>
    <col min="9730" max="9730" width="28.109375" style="1" customWidth="1"/>
    <col min="9731" max="9731" width="17.5546875" style="1" customWidth="1"/>
    <col min="9732" max="9732" width="13.6640625" style="1" bestFit="1" customWidth="1"/>
    <col min="9733" max="9984" width="9.109375" style="1"/>
    <col min="9985" max="9985" width="79.44140625" style="1" customWidth="1"/>
    <col min="9986" max="9986" width="28.109375" style="1" customWidth="1"/>
    <col min="9987" max="9987" width="17.5546875" style="1" customWidth="1"/>
    <col min="9988" max="9988" width="13.6640625" style="1" bestFit="1" customWidth="1"/>
    <col min="9989" max="10240" width="9.109375" style="1"/>
    <col min="10241" max="10241" width="79.44140625" style="1" customWidth="1"/>
    <col min="10242" max="10242" width="28.109375" style="1" customWidth="1"/>
    <col min="10243" max="10243" width="17.5546875" style="1" customWidth="1"/>
    <col min="10244" max="10244" width="13.6640625" style="1" bestFit="1" customWidth="1"/>
    <col min="10245" max="10496" width="9.109375" style="1"/>
    <col min="10497" max="10497" width="79.44140625" style="1" customWidth="1"/>
    <col min="10498" max="10498" width="28.109375" style="1" customWidth="1"/>
    <col min="10499" max="10499" width="17.5546875" style="1" customWidth="1"/>
    <col min="10500" max="10500" width="13.6640625" style="1" bestFit="1" customWidth="1"/>
    <col min="10501" max="10752" width="9.109375" style="1"/>
    <col min="10753" max="10753" width="79.44140625" style="1" customWidth="1"/>
    <col min="10754" max="10754" width="28.109375" style="1" customWidth="1"/>
    <col min="10755" max="10755" width="17.5546875" style="1" customWidth="1"/>
    <col min="10756" max="10756" width="13.6640625" style="1" bestFit="1" customWidth="1"/>
    <col min="10757" max="11008" width="9.109375" style="1"/>
    <col min="11009" max="11009" width="79.44140625" style="1" customWidth="1"/>
    <col min="11010" max="11010" width="28.109375" style="1" customWidth="1"/>
    <col min="11011" max="11011" width="17.5546875" style="1" customWidth="1"/>
    <col min="11012" max="11012" width="13.6640625" style="1" bestFit="1" customWidth="1"/>
    <col min="11013" max="11264" width="9.109375" style="1"/>
    <col min="11265" max="11265" width="79.44140625" style="1" customWidth="1"/>
    <col min="11266" max="11266" width="28.109375" style="1" customWidth="1"/>
    <col min="11267" max="11267" width="17.5546875" style="1" customWidth="1"/>
    <col min="11268" max="11268" width="13.6640625" style="1" bestFit="1" customWidth="1"/>
    <col min="11269" max="11520" width="9.109375" style="1"/>
    <col min="11521" max="11521" width="79.44140625" style="1" customWidth="1"/>
    <col min="11522" max="11522" width="28.109375" style="1" customWidth="1"/>
    <col min="11523" max="11523" width="17.5546875" style="1" customWidth="1"/>
    <col min="11524" max="11524" width="13.6640625" style="1" bestFit="1" customWidth="1"/>
    <col min="11525" max="11776" width="9.109375" style="1"/>
    <col min="11777" max="11777" width="79.44140625" style="1" customWidth="1"/>
    <col min="11778" max="11778" width="28.109375" style="1" customWidth="1"/>
    <col min="11779" max="11779" width="17.5546875" style="1" customWidth="1"/>
    <col min="11780" max="11780" width="13.6640625" style="1" bestFit="1" customWidth="1"/>
    <col min="11781" max="12032" width="9.109375" style="1"/>
    <col min="12033" max="12033" width="79.44140625" style="1" customWidth="1"/>
    <col min="12034" max="12034" width="28.109375" style="1" customWidth="1"/>
    <col min="12035" max="12035" width="17.5546875" style="1" customWidth="1"/>
    <col min="12036" max="12036" width="13.6640625" style="1" bestFit="1" customWidth="1"/>
    <col min="12037" max="12288" width="9.109375" style="1"/>
    <col min="12289" max="12289" width="79.44140625" style="1" customWidth="1"/>
    <col min="12290" max="12290" width="28.109375" style="1" customWidth="1"/>
    <col min="12291" max="12291" width="17.5546875" style="1" customWidth="1"/>
    <col min="12292" max="12292" width="13.6640625" style="1" bestFit="1" customWidth="1"/>
    <col min="12293" max="12544" width="9.109375" style="1"/>
    <col min="12545" max="12545" width="79.44140625" style="1" customWidth="1"/>
    <col min="12546" max="12546" width="28.109375" style="1" customWidth="1"/>
    <col min="12547" max="12547" width="17.5546875" style="1" customWidth="1"/>
    <col min="12548" max="12548" width="13.6640625" style="1" bestFit="1" customWidth="1"/>
    <col min="12549" max="12800" width="9.109375" style="1"/>
    <col min="12801" max="12801" width="79.44140625" style="1" customWidth="1"/>
    <col min="12802" max="12802" width="28.109375" style="1" customWidth="1"/>
    <col min="12803" max="12803" width="17.5546875" style="1" customWidth="1"/>
    <col min="12804" max="12804" width="13.6640625" style="1" bestFit="1" customWidth="1"/>
    <col min="12805" max="13056" width="9.109375" style="1"/>
    <col min="13057" max="13057" width="79.44140625" style="1" customWidth="1"/>
    <col min="13058" max="13058" width="28.109375" style="1" customWidth="1"/>
    <col min="13059" max="13059" width="17.5546875" style="1" customWidth="1"/>
    <col min="13060" max="13060" width="13.6640625" style="1" bestFit="1" customWidth="1"/>
    <col min="13061" max="13312" width="9.109375" style="1"/>
    <col min="13313" max="13313" width="79.44140625" style="1" customWidth="1"/>
    <col min="13314" max="13314" width="28.109375" style="1" customWidth="1"/>
    <col min="13315" max="13315" width="17.5546875" style="1" customWidth="1"/>
    <col min="13316" max="13316" width="13.6640625" style="1" bestFit="1" customWidth="1"/>
    <col min="13317" max="13568" width="9.109375" style="1"/>
    <col min="13569" max="13569" width="79.44140625" style="1" customWidth="1"/>
    <col min="13570" max="13570" width="28.109375" style="1" customWidth="1"/>
    <col min="13571" max="13571" width="17.5546875" style="1" customWidth="1"/>
    <col min="13572" max="13572" width="13.6640625" style="1" bestFit="1" customWidth="1"/>
    <col min="13573" max="13824" width="9.109375" style="1"/>
    <col min="13825" max="13825" width="79.44140625" style="1" customWidth="1"/>
    <col min="13826" max="13826" width="28.109375" style="1" customWidth="1"/>
    <col min="13827" max="13827" width="17.5546875" style="1" customWidth="1"/>
    <col min="13828" max="13828" width="13.6640625" style="1" bestFit="1" customWidth="1"/>
    <col min="13829" max="14080" width="9.109375" style="1"/>
    <col min="14081" max="14081" width="79.44140625" style="1" customWidth="1"/>
    <col min="14082" max="14082" width="28.109375" style="1" customWidth="1"/>
    <col min="14083" max="14083" width="17.5546875" style="1" customWidth="1"/>
    <col min="14084" max="14084" width="13.6640625" style="1" bestFit="1" customWidth="1"/>
    <col min="14085" max="14336" width="9.109375" style="1"/>
    <col min="14337" max="14337" width="79.44140625" style="1" customWidth="1"/>
    <col min="14338" max="14338" width="28.109375" style="1" customWidth="1"/>
    <col min="14339" max="14339" width="17.5546875" style="1" customWidth="1"/>
    <col min="14340" max="14340" width="13.6640625" style="1" bestFit="1" customWidth="1"/>
    <col min="14341" max="14592" width="9.109375" style="1"/>
    <col min="14593" max="14593" width="79.44140625" style="1" customWidth="1"/>
    <col min="14594" max="14594" width="28.109375" style="1" customWidth="1"/>
    <col min="14595" max="14595" width="17.5546875" style="1" customWidth="1"/>
    <col min="14596" max="14596" width="13.6640625" style="1" bestFit="1" customWidth="1"/>
    <col min="14597" max="14848" width="9.109375" style="1"/>
    <col min="14849" max="14849" width="79.44140625" style="1" customWidth="1"/>
    <col min="14850" max="14850" width="28.109375" style="1" customWidth="1"/>
    <col min="14851" max="14851" width="17.5546875" style="1" customWidth="1"/>
    <col min="14852" max="14852" width="13.6640625" style="1" bestFit="1" customWidth="1"/>
    <col min="14853" max="15104" width="9.109375" style="1"/>
    <col min="15105" max="15105" width="79.44140625" style="1" customWidth="1"/>
    <col min="15106" max="15106" width="28.109375" style="1" customWidth="1"/>
    <col min="15107" max="15107" width="17.5546875" style="1" customWidth="1"/>
    <col min="15108" max="15108" width="13.6640625" style="1" bestFit="1" customWidth="1"/>
    <col min="15109" max="15360" width="9.109375" style="1"/>
    <col min="15361" max="15361" width="79.44140625" style="1" customWidth="1"/>
    <col min="15362" max="15362" width="28.109375" style="1" customWidth="1"/>
    <col min="15363" max="15363" width="17.5546875" style="1" customWidth="1"/>
    <col min="15364" max="15364" width="13.6640625" style="1" bestFit="1" customWidth="1"/>
    <col min="15365" max="15616" width="9.109375" style="1"/>
    <col min="15617" max="15617" width="79.44140625" style="1" customWidth="1"/>
    <col min="15618" max="15618" width="28.109375" style="1" customWidth="1"/>
    <col min="15619" max="15619" width="17.5546875" style="1" customWidth="1"/>
    <col min="15620" max="15620" width="13.6640625" style="1" bestFit="1" customWidth="1"/>
    <col min="15621" max="15872" width="9.109375" style="1"/>
    <col min="15873" max="15873" width="79.44140625" style="1" customWidth="1"/>
    <col min="15874" max="15874" width="28.109375" style="1" customWidth="1"/>
    <col min="15875" max="15875" width="17.5546875" style="1" customWidth="1"/>
    <col min="15876" max="15876" width="13.6640625" style="1" bestFit="1" customWidth="1"/>
    <col min="15877" max="16128" width="9.109375" style="1"/>
    <col min="16129" max="16129" width="79.44140625" style="1" customWidth="1"/>
    <col min="16130" max="16130" width="28.109375" style="1" customWidth="1"/>
    <col min="16131" max="16131" width="17.5546875" style="1" customWidth="1"/>
    <col min="16132" max="16132" width="13.6640625" style="1" bestFit="1" customWidth="1"/>
    <col min="16133" max="16384" width="9.109375" style="1"/>
  </cols>
  <sheetData>
    <row r="1" spans="1:7" ht="18.75" customHeight="1">
      <c r="A1" s="76" t="s">
        <v>119</v>
      </c>
      <c r="B1" s="76"/>
      <c r="C1" s="76"/>
      <c r="D1" s="76"/>
      <c r="E1" s="76"/>
    </row>
    <row r="2" spans="1:7" ht="17.399999999999999">
      <c r="A2" s="77" t="s">
        <v>122</v>
      </c>
      <c r="B2" s="77"/>
      <c r="C2" s="77"/>
      <c r="D2" s="77"/>
      <c r="E2" s="77"/>
    </row>
    <row r="3" spans="1:7" ht="16.5" customHeight="1">
      <c r="A3" s="2"/>
      <c r="B3" s="3"/>
      <c r="C3" s="4"/>
      <c r="E3" s="72" t="s">
        <v>114</v>
      </c>
    </row>
    <row r="4" spans="1:7" ht="41.25" customHeight="1">
      <c r="A4" s="5" t="s">
        <v>0</v>
      </c>
      <c r="B4" s="5" t="s">
        <v>1</v>
      </c>
      <c r="C4" s="43" t="s">
        <v>92</v>
      </c>
      <c r="D4" s="46" t="s">
        <v>93</v>
      </c>
      <c r="E4" s="62" t="s">
        <v>123</v>
      </c>
      <c r="F4" s="45"/>
    </row>
    <row r="5" spans="1:7" ht="5.25" hidden="1" customHeight="1">
      <c r="A5" s="6"/>
      <c r="B5" s="6"/>
      <c r="C5" s="6"/>
      <c r="D5" s="45"/>
      <c r="E5" s="69"/>
      <c r="F5" s="45"/>
    </row>
    <row r="6" spans="1:7" s="64" customFormat="1" ht="8.25" customHeight="1">
      <c r="A6" s="63">
        <v>1</v>
      </c>
      <c r="B6" s="63">
        <v>2</v>
      </c>
      <c r="C6" s="63">
        <v>3</v>
      </c>
      <c r="D6" s="63"/>
      <c r="E6" s="63">
        <v>3</v>
      </c>
      <c r="F6" s="63"/>
    </row>
    <row r="7" spans="1:7" s="7" customFormat="1" ht="13.8">
      <c r="A7" s="8" t="s">
        <v>100</v>
      </c>
      <c r="B7" s="9" t="s">
        <v>2</v>
      </c>
      <c r="C7" s="10" t="e">
        <f>C8+C12+C14+C18+C23+C26+C30+C32+C35+C39+C46</f>
        <v>#REF!</v>
      </c>
      <c r="D7" s="47" t="e">
        <f>D8+D12+D14+D18+D23+D26+D30+D32+D35+D39+D46</f>
        <v>#REF!</v>
      </c>
      <c r="E7" s="10">
        <f>E8+E12+E14+E18+E23+E26+E30+E32+E35+E39+E46+E24</f>
        <v>445467.9</v>
      </c>
      <c r="F7" s="52" t="e">
        <f>E7-C7</f>
        <v>#REF!</v>
      </c>
      <c r="G7" s="55"/>
    </row>
    <row r="8" spans="1:7" s="13" customFormat="1" ht="13.8">
      <c r="A8" s="14" t="s">
        <v>101</v>
      </c>
      <c r="B8" s="15" t="s">
        <v>3</v>
      </c>
      <c r="C8" s="16">
        <f>C9+C10+C11</f>
        <v>271301.7</v>
      </c>
      <c r="D8" s="50">
        <f t="shared" ref="D8" si="0">D9+D10+D11</f>
        <v>233465.2</v>
      </c>
      <c r="E8" s="16">
        <f>E9+E10+E11</f>
        <v>321000</v>
      </c>
      <c r="F8" s="52">
        <f t="shared" ref="F8:F68" si="1">E8-C8</f>
        <v>49698.299999999988</v>
      </c>
    </row>
    <row r="9" spans="1:7" s="21" customFormat="1" ht="13.8">
      <c r="A9" s="14" t="s">
        <v>4</v>
      </c>
      <c r="B9" s="15" t="s">
        <v>5</v>
      </c>
      <c r="C9" s="16">
        <v>271301.7</v>
      </c>
      <c r="D9" s="49">
        <v>233465.2</v>
      </c>
      <c r="E9" s="16">
        <v>321000</v>
      </c>
      <c r="F9" s="52">
        <f t="shared" si="1"/>
        <v>49698.299999999988</v>
      </c>
    </row>
    <row r="10" spans="1:7" s="21" customFormat="1" ht="63.75" hidden="1" customHeight="1">
      <c r="A10" s="17" t="s">
        <v>6</v>
      </c>
      <c r="B10" s="15" t="s">
        <v>7</v>
      </c>
      <c r="C10" s="16"/>
      <c r="D10" s="49"/>
      <c r="E10" s="16"/>
      <c r="F10" s="52">
        <f t="shared" si="1"/>
        <v>0</v>
      </c>
    </row>
    <row r="11" spans="1:7" s="21" customFormat="1" ht="78" hidden="1" customHeight="1">
      <c r="A11" s="18" t="s">
        <v>8</v>
      </c>
      <c r="B11" s="15" t="s">
        <v>9</v>
      </c>
      <c r="C11" s="16"/>
      <c r="D11" s="49"/>
      <c r="E11" s="16"/>
      <c r="F11" s="52">
        <f t="shared" si="1"/>
        <v>0</v>
      </c>
    </row>
    <row r="12" spans="1:7" s="21" customFormat="1" ht="32.25" customHeight="1">
      <c r="A12" s="59" t="s">
        <v>102</v>
      </c>
      <c r="B12" s="15" t="s">
        <v>10</v>
      </c>
      <c r="C12" s="16">
        <f>C13</f>
        <v>1660</v>
      </c>
      <c r="D12" s="50">
        <f t="shared" ref="D12" si="2">D13</f>
        <v>1483.6</v>
      </c>
      <c r="E12" s="16">
        <f>E13</f>
        <v>2021</v>
      </c>
      <c r="F12" s="52">
        <f t="shared" si="1"/>
        <v>361</v>
      </c>
    </row>
    <row r="13" spans="1:7" s="21" customFormat="1" ht="14.25" customHeight="1">
      <c r="A13" s="17" t="s">
        <v>11</v>
      </c>
      <c r="B13" s="15" t="s">
        <v>12</v>
      </c>
      <c r="C13" s="16">
        <v>1660</v>
      </c>
      <c r="D13" s="49">
        <v>1483.6</v>
      </c>
      <c r="E13" s="16">
        <v>2021</v>
      </c>
      <c r="F13" s="52">
        <f t="shared" si="1"/>
        <v>361</v>
      </c>
    </row>
    <row r="14" spans="1:7" s="21" customFormat="1" ht="13.8">
      <c r="A14" s="60" t="s">
        <v>103</v>
      </c>
      <c r="B14" s="15" t="s">
        <v>13</v>
      </c>
      <c r="C14" s="16">
        <f>C15+C16</f>
        <v>29905</v>
      </c>
      <c r="D14" s="50">
        <f>D15+D16+D17</f>
        <v>27179.8</v>
      </c>
      <c r="E14" s="16">
        <f>E15+E16+E17</f>
        <v>27607</v>
      </c>
      <c r="F14" s="52">
        <f t="shared" si="1"/>
        <v>-2298</v>
      </c>
    </row>
    <row r="15" spans="1:7" s="21" customFormat="1" ht="14.25" customHeight="1">
      <c r="A15" s="17" t="s">
        <v>14</v>
      </c>
      <c r="B15" s="15" t="s">
        <v>15</v>
      </c>
      <c r="C15" s="16">
        <v>29600</v>
      </c>
      <c r="D15" s="49">
        <v>27066.5</v>
      </c>
      <c r="E15" s="16">
        <v>27400</v>
      </c>
      <c r="F15" s="52">
        <f t="shared" si="1"/>
        <v>-2200</v>
      </c>
    </row>
    <row r="16" spans="1:7" s="21" customFormat="1" ht="30" customHeight="1">
      <c r="A16" s="17" t="s">
        <v>16</v>
      </c>
      <c r="B16" s="15" t="s">
        <v>17</v>
      </c>
      <c r="C16" s="16">
        <v>305</v>
      </c>
      <c r="D16" s="53">
        <v>95</v>
      </c>
      <c r="E16" s="16">
        <v>207</v>
      </c>
      <c r="F16" s="52">
        <f t="shared" si="1"/>
        <v>-98</v>
      </c>
    </row>
    <row r="17" spans="1:7" s="21" customFormat="1" ht="13.5" customHeight="1">
      <c r="A17" s="17" t="s">
        <v>97</v>
      </c>
      <c r="B17" s="15" t="s">
        <v>98</v>
      </c>
      <c r="C17" s="16"/>
      <c r="D17" s="49">
        <v>18.3</v>
      </c>
      <c r="E17" s="16">
        <v>0</v>
      </c>
      <c r="F17" s="52">
        <f t="shared" si="1"/>
        <v>0</v>
      </c>
    </row>
    <row r="18" spans="1:7" s="21" customFormat="1" ht="13.8">
      <c r="A18" s="60" t="s">
        <v>104</v>
      </c>
      <c r="B18" s="15" t="s">
        <v>18</v>
      </c>
      <c r="C18" s="16">
        <f>C19+C20</f>
        <v>33074</v>
      </c>
      <c r="D18" s="50">
        <f t="shared" ref="D18" si="3">D19+D20</f>
        <v>25113.399999999998</v>
      </c>
      <c r="E18" s="16">
        <f>E19+E20</f>
        <v>43437.2</v>
      </c>
      <c r="F18" s="52">
        <f t="shared" si="1"/>
        <v>10363.199999999997</v>
      </c>
    </row>
    <row r="19" spans="1:7" s="21" customFormat="1" ht="30" customHeight="1">
      <c r="A19" s="17" t="s">
        <v>19</v>
      </c>
      <c r="B19" s="15" t="s">
        <v>20</v>
      </c>
      <c r="C19" s="16">
        <f>7313-1599</f>
        <v>5714</v>
      </c>
      <c r="D19" s="49">
        <v>2902.6</v>
      </c>
      <c r="E19" s="16">
        <v>10400</v>
      </c>
      <c r="F19" s="52">
        <f t="shared" si="1"/>
        <v>4686</v>
      </c>
    </row>
    <row r="20" spans="1:7" s="21" customFormat="1" ht="12.75" customHeight="1">
      <c r="A20" s="14" t="s">
        <v>21</v>
      </c>
      <c r="B20" s="15" t="s">
        <v>22</v>
      </c>
      <c r="C20" s="16">
        <f>30700-3340</f>
        <v>27360</v>
      </c>
      <c r="D20" s="49">
        <v>22210.799999999999</v>
      </c>
      <c r="E20" s="16">
        <v>33037.199999999997</v>
      </c>
      <c r="F20" s="52">
        <f t="shared" si="1"/>
        <v>5677.1999999999971</v>
      </c>
    </row>
    <row r="21" spans="1:7" s="21" customFormat="1" ht="27.6" hidden="1">
      <c r="A21" s="17" t="s">
        <v>23</v>
      </c>
      <c r="B21" s="15" t="s">
        <v>24</v>
      </c>
      <c r="C21" s="16"/>
      <c r="D21" s="49"/>
      <c r="E21" s="16"/>
      <c r="F21" s="52">
        <f t="shared" si="1"/>
        <v>0</v>
      </c>
    </row>
    <row r="22" spans="1:7" s="21" customFormat="1" ht="27.6" hidden="1">
      <c r="A22" s="17" t="s">
        <v>25</v>
      </c>
      <c r="B22" s="15" t="s">
        <v>26</v>
      </c>
      <c r="C22" s="16"/>
      <c r="D22" s="49"/>
      <c r="E22" s="16"/>
      <c r="F22" s="52">
        <f t="shared" si="1"/>
        <v>0</v>
      </c>
    </row>
    <row r="23" spans="1:7" s="21" customFormat="1" ht="13.8">
      <c r="A23" s="60" t="s">
        <v>105</v>
      </c>
      <c r="B23" s="15" t="s">
        <v>27</v>
      </c>
      <c r="C23" s="16">
        <v>6000</v>
      </c>
      <c r="D23" s="50">
        <v>4518.3999999999996</v>
      </c>
      <c r="E23" s="16">
        <v>5468.9</v>
      </c>
      <c r="F23" s="52">
        <f t="shared" si="1"/>
        <v>-531.10000000000036</v>
      </c>
    </row>
    <row r="24" spans="1:7" s="21" customFormat="1" ht="30" customHeight="1">
      <c r="A24" s="71" t="s">
        <v>121</v>
      </c>
      <c r="B24" s="15" t="s">
        <v>120</v>
      </c>
      <c r="C24" s="16"/>
      <c r="D24" s="49"/>
      <c r="E24" s="16">
        <v>1.4</v>
      </c>
      <c r="F24" s="52">
        <f t="shared" si="1"/>
        <v>1.4</v>
      </c>
    </row>
    <row r="25" spans="1:7" s="21" customFormat="1" ht="140.25" hidden="1" customHeight="1">
      <c r="A25" s="60" t="s">
        <v>105</v>
      </c>
      <c r="B25" s="15" t="s">
        <v>28</v>
      </c>
      <c r="C25" s="16"/>
      <c r="D25" s="49"/>
      <c r="E25" s="16"/>
      <c r="F25" s="52">
        <f t="shared" si="1"/>
        <v>0</v>
      </c>
    </row>
    <row r="26" spans="1:7" s="21" customFormat="1" ht="31.5" customHeight="1">
      <c r="A26" s="59" t="s">
        <v>106</v>
      </c>
      <c r="B26" s="15" t="s">
        <v>29</v>
      </c>
      <c r="C26" s="16" t="e">
        <f>C27+C29</f>
        <v>#REF!</v>
      </c>
      <c r="D26" s="50" t="e">
        <f>D27+D28+D29</f>
        <v>#REF!</v>
      </c>
      <c r="E26" s="16">
        <f>E27+E29+E28</f>
        <v>22066.3</v>
      </c>
      <c r="F26" s="52" t="e">
        <f t="shared" si="1"/>
        <v>#REF!</v>
      </c>
      <c r="G26" s="56"/>
    </row>
    <row r="27" spans="1:7" s="21" customFormat="1" ht="57.75" customHeight="1">
      <c r="A27" s="17" t="s">
        <v>30</v>
      </c>
      <c r="B27" s="15" t="s">
        <v>31</v>
      </c>
      <c r="C27" s="16" t="e">
        <f>#REF!+#REF!+#REF!+#REF!</f>
        <v>#REF!</v>
      </c>
      <c r="D27" s="16" t="e">
        <f>#REF!+#REF!+#REF!+#REF!</f>
        <v>#REF!</v>
      </c>
      <c r="E27" s="16">
        <v>19162.099999999999</v>
      </c>
      <c r="F27" s="52" t="e">
        <f t="shared" si="1"/>
        <v>#REF!</v>
      </c>
    </row>
    <row r="28" spans="1:7" s="21" customFormat="1" ht="44.25" customHeight="1">
      <c r="A28" s="17" t="s">
        <v>99</v>
      </c>
      <c r="B28" s="15" t="s">
        <v>95</v>
      </c>
      <c r="C28" s="16"/>
      <c r="D28" s="53">
        <v>18.5</v>
      </c>
      <c r="E28" s="16">
        <v>14.4</v>
      </c>
      <c r="F28" s="54">
        <f t="shared" si="1"/>
        <v>14.4</v>
      </c>
    </row>
    <row r="29" spans="1:7" s="21" customFormat="1" ht="57" customHeight="1">
      <c r="A29" s="18" t="s">
        <v>32</v>
      </c>
      <c r="B29" s="15" t="s">
        <v>94</v>
      </c>
      <c r="C29" s="16">
        <v>2665</v>
      </c>
      <c r="D29" s="53">
        <v>2518.1</v>
      </c>
      <c r="E29" s="16">
        <v>2889.8</v>
      </c>
      <c r="F29" s="52">
        <f t="shared" si="1"/>
        <v>224.80000000000018</v>
      </c>
    </row>
    <row r="30" spans="1:7" s="21" customFormat="1" ht="15" customHeight="1">
      <c r="A30" s="59" t="s">
        <v>107</v>
      </c>
      <c r="B30" s="15" t="s">
        <v>33</v>
      </c>
      <c r="C30" s="16">
        <f>C31</f>
        <v>7218.6</v>
      </c>
      <c r="D30" s="50">
        <f t="shared" ref="D30" si="4">D31</f>
        <v>10718.3</v>
      </c>
      <c r="E30" s="16">
        <f>E31</f>
        <v>4040.1</v>
      </c>
      <c r="F30" s="52">
        <f t="shared" si="1"/>
        <v>-3178.5000000000005</v>
      </c>
    </row>
    <row r="31" spans="1:7" s="21" customFormat="1" ht="14.25" customHeight="1">
      <c r="A31" s="17" t="s">
        <v>34</v>
      </c>
      <c r="B31" s="15" t="s">
        <v>35</v>
      </c>
      <c r="C31" s="16">
        <v>7218.6</v>
      </c>
      <c r="D31" s="49">
        <v>10718.3</v>
      </c>
      <c r="E31" s="16">
        <v>4040.1</v>
      </c>
      <c r="F31" s="52">
        <f t="shared" si="1"/>
        <v>-3178.5000000000005</v>
      </c>
    </row>
    <row r="32" spans="1:7" s="21" customFormat="1" ht="29.25" customHeight="1">
      <c r="A32" s="59" t="s">
        <v>108</v>
      </c>
      <c r="B32" s="15" t="s">
        <v>36</v>
      </c>
      <c r="C32" s="16">
        <f>C33+C34</f>
        <v>389</v>
      </c>
      <c r="D32" s="50">
        <f t="shared" ref="D32" si="5">D33+D34</f>
        <v>476.8</v>
      </c>
      <c r="E32" s="16">
        <f>E33+E34</f>
        <v>941.90000000000009</v>
      </c>
      <c r="F32" s="52">
        <f t="shared" si="1"/>
        <v>552.90000000000009</v>
      </c>
    </row>
    <row r="33" spans="1:6" s="21" customFormat="1" ht="26.25" customHeight="1">
      <c r="A33" s="17" t="s">
        <v>37</v>
      </c>
      <c r="B33" s="15" t="s">
        <v>38</v>
      </c>
      <c r="C33" s="16">
        <f>152.5+61.8</f>
        <v>214.3</v>
      </c>
      <c r="D33" s="53">
        <v>283.5</v>
      </c>
      <c r="E33" s="16">
        <v>504.8</v>
      </c>
      <c r="F33" s="54">
        <f t="shared" si="1"/>
        <v>290.5</v>
      </c>
    </row>
    <row r="34" spans="1:6" s="21" customFormat="1" ht="15" customHeight="1">
      <c r="A34" s="17" t="s">
        <v>39</v>
      </c>
      <c r="B34" s="15" t="s">
        <v>96</v>
      </c>
      <c r="C34" s="16">
        <f>154+20.7</f>
        <v>174.7</v>
      </c>
      <c r="D34" s="49">
        <v>193.3</v>
      </c>
      <c r="E34" s="16">
        <v>437.1</v>
      </c>
      <c r="F34" s="52">
        <f t="shared" si="1"/>
        <v>262.40000000000003</v>
      </c>
    </row>
    <row r="35" spans="1:6" s="21" customFormat="1" ht="18" customHeight="1">
      <c r="A35" s="59" t="s">
        <v>109</v>
      </c>
      <c r="B35" s="15" t="s">
        <v>40</v>
      </c>
      <c r="C35" s="16">
        <f>C37+C38</f>
        <v>5957.9000000000005</v>
      </c>
      <c r="D35" s="50">
        <f t="shared" ref="D35" si="6">D37+D38</f>
        <v>5942.5</v>
      </c>
      <c r="E35" s="16">
        <f>E37+E38+E36</f>
        <v>10343.299999999999</v>
      </c>
      <c r="F35" s="52">
        <f t="shared" si="1"/>
        <v>4385.3999999999987</v>
      </c>
    </row>
    <row r="36" spans="1:6" s="21" customFormat="1" ht="16.5" customHeight="1">
      <c r="A36" s="65" t="s">
        <v>115</v>
      </c>
      <c r="B36" s="66" t="s">
        <v>116</v>
      </c>
      <c r="C36" s="16"/>
      <c r="D36" s="50"/>
      <c r="E36" s="16">
        <v>0</v>
      </c>
      <c r="F36" s="52"/>
    </row>
    <row r="37" spans="1:6" s="21" customFormat="1" ht="57" customHeight="1">
      <c r="A37" s="18" t="s">
        <v>41</v>
      </c>
      <c r="B37" s="15" t="s">
        <v>42</v>
      </c>
      <c r="C37" s="20">
        <f>4288.3+469.6</f>
        <v>4757.9000000000005</v>
      </c>
      <c r="D37" s="49">
        <v>4610</v>
      </c>
      <c r="E37" s="16">
        <v>9938</v>
      </c>
      <c r="F37" s="52">
        <f t="shared" si="1"/>
        <v>5180.0999999999995</v>
      </c>
    </row>
    <row r="38" spans="1:6" s="21" customFormat="1" ht="28.5" customHeight="1">
      <c r="A38" s="18" t="s">
        <v>43</v>
      </c>
      <c r="B38" s="15" t="s">
        <v>44</v>
      </c>
      <c r="C38" s="16">
        <v>1200</v>
      </c>
      <c r="D38" s="49">
        <v>1332.5</v>
      </c>
      <c r="E38" s="16">
        <v>405.3</v>
      </c>
      <c r="F38" s="52">
        <f t="shared" si="1"/>
        <v>-794.7</v>
      </c>
    </row>
    <row r="39" spans="1:6" s="44" customFormat="1" ht="13.8">
      <c r="A39" s="59" t="s">
        <v>110</v>
      </c>
      <c r="B39" s="15" t="s">
        <v>45</v>
      </c>
      <c r="C39" s="16">
        <v>3243</v>
      </c>
      <c r="D39" s="50">
        <v>2307</v>
      </c>
      <c r="E39" s="16">
        <v>3000</v>
      </c>
      <c r="F39" s="52">
        <f t="shared" si="1"/>
        <v>-243</v>
      </c>
    </row>
    <row r="40" spans="1:6" s="21" customFormat="1" ht="63" hidden="1" customHeight="1">
      <c r="A40" s="59" t="s">
        <v>111</v>
      </c>
      <c r="B40" s="15" t="s">
        <v>46</v>
      </c>
      <c r="C40" s="16"/>
      <c r="D40" s="49"/>
      <c r="E40" s="16"/>
      <c r="F40" s="52">
        <f t="shared" si="1"/>
        <v>0</v>
      </c>
    </row>
    <row r="41" spans="1:6" s="44" customFormat="1" ht="47.25" hidden="1" customHeight="1">
      <c r="A41" s="59" t="s">
        <v>112</v>
      </c>
      <c r="B41" s="15" t="s">
        <v>47</v>
      </c>
      <c r="C41" s="16"/>
      <c r="D41" s="49"/>
      <c r="E41" s="16"/>
      <c r="F41" s="52">
        <f t="shared" si="1"/>
        <v>0</v>
      </c>
    </row>
    <row r="42" spans="1:6" s="44" customFormat="1" ht="45.75" hidden="1" customHeight="1">
      <c r="A42" s="59" t="s">
        <v>110</v>
      </c>
      <c r="B42" s="15" t="s">
        <v>48</v>
      </c>
      <c r="C42" s="16"/>
      <c r="D42" s="49"/>
      <c r="E42" s="16"/>
      <c r="F42" s="52">
        <f t="shared" si="1"/>
        <v>0</v>
      </c>
    </row>
    <row r="43" spans="1:6" s="44" customFormat="1" ht="47.25" hidden="1" customHeight="1">
      <c r="A43" s="59" t="s">
        <v>111</v>
      </c>
      <c r="B43" s="15" t="s">
        <v>49</v>
      </c>
      <c r="C43" s="16"/>
      <c r="D43" s="49"/>
      <c r="E43" s="16"/>
      <c r="F43" s="52">
        <f t="shared" si="1"/>
        <v>0</v>
      </c>
    </row>
    <row r="44" spans="1:6" s="21" customFormat="1" ht="27.6" hidden="1">
      <c r="A44" s="59" t="s">
        <v>112</v>
      </c>
      <c r="B44" s="15" t="s">
        <v>50</v>
      </c>
      <c r="C44" s="16"/>
      <c r="D44" s="49"/>
      <c r="E44" s="16"/>
      <c r="F44" s="52">
        <f t="shared" si="1"/>
        <v>0</v>
      </c>
    </row>
    <row r="45" spans="1:6" s="21" customFormat="1" ht="46.5" hidden="1" customHeight="1">
      <c r="A45" s="59" t="s">
        <v>110</v>
      </c>
      <c r="B45" s="15" t="s">
        <v>51</v>
      </c>
      <c r="C45" s="16"/>
      <c r="D45" s="49"/>
      <c r="E45" s="16"/>
      <c r="F45" s="52">
        <f t="shared" si="1"/>
        <v>0</v>
      </c>
    </row>
    <row r="46" spans="1:6" s="44" customFormat="1" ht="13.8">
      <c r="A46" s="59" t="s">
        <v>111</v>
      </c>
      <c r="B46" s="15" t="s">
        <v>52</v>
      </c>
      <c r="C46" s="16">
        <v>3008.2</v>
      </c>
      <c r="D46" s="50">
        <v>2510.6999999999998</v>
      </c>
      <c r="E46" s="16">
        <v>5540.8</v>
      </c>
      <c r="F46" s="52">
        <f t="shared" si="1"/>
        <v>2532.6000000000004</v>
      </c>
    </row>
    <row r="47" spans="1:6" s="21" customFormat="1" ht="14.25" customHeight="1">
      <c r="A47" s="61" t="s">
        <v>112</v>
      </c>
      <c r="B47" s="11" t="s">
        <v>53</v>
      </c>
      <c r="C47" s="12">
        <f>C48+C67</f>
        <v>465344.1</v>
      </c>
      <c r="D47" s="48">
        <f t="shared" ref="D47" si="7">D48+D67</f>
        <v>399541.5</v>
      </c>
      <c r="E47" s="12">
        <f>E48+E67+E66</f>
        <v>633622</v>
      </c>
      <c r="F47" s="52">
        <f t="shared" si="1"/>
        <v>168277.90000000002</v>
      </c>
    </row>
    <row r="48" spans="1:6" s="21" customFormat="1" ht="13.5" customHeight="1">
      <c r="A48" s="17" t="s">
        <v>54</v>
      </c>
      <c r="B48" s="15" t="s">
        <v>55</v>
      </c>
      <c r="C48" s="16">
        <f>C63+C55+C50+C49</f>
        <v>465693.8</v>
      </c>
      <c r="D48" s="50">
        <f t="shared" ref="D48" si="8">D63+D55+D50+D49</f>
        <v>399899.2</v>
      </c>
      <c r="E48" s="16">
        <f>E63+E55+E50+E49</f>
        <v>633126.80000000005</v>
      </c>
      <c r="F48" s="52">
        <f t="shared" si="1"/>
        <v>167433.00000000006</v>
      </c>
    </row>
    <row r="49" spans="1:6" s="21" customFormat="1" ht="13.5" customHeight="1">
      <c r="A49" s="17" t="s">
        <v>56</v>
      </c>
      <c r="B49" s="15" t="s">
        <v>57</v>
      </c>
      <c r="C49" s="16">
        <v>12535</v>
      </c>
      <c r="D49" s="49">
        <v>11491</v>
      </c>
      <c r="E49" s="16">
        <v>15333.1</v>
      </c>
      <c r="F49" s="52">
        <f t="shared" si="1"/>
        <v>2798.1000000000004</v>
      </c>
    </row>
    <row r="50" spans="1:6" s="21" customFormat="1" ht="28.5" customHeight="1">
      <c r="A50" s="22" t="s">
        <v>58</v>
      </c>
      <c r="B50" s="23" t="s">
        <v>59</v>
      </c>
      <c r="C50" s="24">
        <v>44374.6</v>
      </c>
      <c r="D50" s="51">
        <v>35871.800000000003</v>
      </c>
      <c r="E50" s="16">
        <v>128608.8</v>
      </c>
      <c r="F50" s="52">
        <f t="shared" si="1"/>
        <v>84234.200000000012</v>
      </c>
    </row>
    <row r="51" spans="1:6" s="21" customFormat="1" ht="17.25" hidden="1" customHeight="1">
      <c r="A51" s="22" t="s">
        <v>60</v>
      </c>
      <c r="B51" s="23" t="s">
        <v>61</v>
      </c>
      <c r="C51" s="24"/>
      <c r="D51" s="49"/>
      <c r="E51" s="16"/>
      <c r="F51" s="52">
        <f t="shared" si="1"/>
        <v>0</v>
      </c>
    </row>
    <row r="52" spans="1:6" s="21" customFormat="1" ht="15" hidden="1" customHeight="1">
      <c r="A52" s="22" t="s">
        <v>62</v>
      </c>
      <c r="B52" s="23" t="s">
        <v>63</v>
      </c>
      <c r="C52" s="24"/>
      <c r="D52" s="49"/>
      <c r="E52" s="16"/>
      <c r="F52" s="52">
        <f t="shared" si="1"/>
        <v>0</v>
      </c>
    </row>
    <row r="53" spans="1:6" s="21" customFormat="1" ht="50.25" hidden="1" customHeight="1">
      <c r="A53" s="22" t="s">
        <v>64</v>
      </c>
      <c r="B53" s="23" t="s">
        <v>65</v>
      </c>
      <c r="C53" s="24"/>
      <c r="D53" s="49"/>
      <c r="E53" s="16"/>
      <c r="F53" s="52">
        <f t="shared" si="1"/>
        <v>0</v>
      </c>
    </row>
    <row r="54" spans="1:6" s="21" customFormat="1" ht="15.75" hidden="1" customHeight="1">
      <c r="A54" s="22" t="s">
        <v>66</v>
      </c>
      <c r="B54" s="23" t="s">
        <v>67</v>
      </c>
      <c r="C54" s="24"/>
      <c r="D54" s="49"/>
      <c r="E54" s="16"/>
      <c r="F54" s="52">
        <f t="shared" si="1"/>
        <v>0</v>
      </c>
    </row>
    <row r="55" spans="1:6" s="21" customFormat="1" ht="12.75" customHeight="1">
      <c r="A55" s="22" t="s">
        <v>68</v>
      </c>
      <c r="B55" s="23" t="s">
        <v>69</v>
      </c>
      <c r="C55" s="25">
        <v>408652.7</v>
      </c>
      <c r="D55" s="49">
        <v>352500.7</v>
      </c>
      <c r="E55" s="16">
        <v>484635.4</v>
      </c>
      <c r="F55" s="52">
        <f t="shared" si="1"/>
        <v>75982.700000000012</v>
      </c>
    </row>
    <row r="56" spans="1:6" s="7" customFormat="1" ht="24.75" hidden="1" customHeight="1">
      <c r="A56" s="26" t="s">
        <v>70</v>
      </c>
      <c r="B56" s="27" t="s">
        <v>71</v>
      </c>
      <c r="C56" s="24"/>
      <c r="D56" s="51"/>
      <c r="E56" s="24"/>
      <c r="F56" s="52">
        <f t="shared" si="1"/>
        <v>0</v>
      </c>
    </row>
    <row r="57" spans="1:6" s="7" customFormat="1" ht="27" hidden="1" customHeight="1">
      <c r="A57" s="26" t="s">
        <v>72</v>
      </c>
      <c r="B57" s="27" t="s">
        <v>73</v>
      </c>
      <c r="C57" s="24"/>
      <c r="D57" s="51"/>
      <c r="E57" s="24"/>
      <c r="F57" s="52">
        <f t="shared" si="1"/>
        <v>0</v>
      </c>
    </row>
    <row r="58" spans="1:6" s="7" customFormat="1" ht="24" hidden="1" customHeight="1">
      <c r="A58" s="26" t="s">
        <v>74</v>
      </c>
      <c r="B58" s="27" t="s">
        <v>75</v>
      </c>
      <c r="C58" s="24"/>
      <c r="D58" s="51"/>
      <c r="E58" s="24"/>
      <c r="F58" s="52">
        <f t="shared" si="1"/>
        <v>0</v>
      </c>
    </row>
    <row r="59" spans="1:6" s="7" customFormat="1" ht="38.25" hidden="1" customHeight="1">
      <c r="A59" s="26" t="s">
        <v>76</v>
      </c>
      <c r="B59" s="27" t="s">
        <v>77</v>
      </c>
      <c r="C59" s="24"/>
      <c r="D59" s="51"/>
      <c r="E59" s="24"/>
      <c r="F59" s="52">
        <f t="shared" si="1"/>
        <v>0</v>
      </c>
    </row>
    <row r="60" spans="1:6" s="7" customFormat="1" ht="39" hidden="1" customHeight="1">
      <c r="A60" s="26" t="s">
        <v>78</v>
      </c>
      <c r="B60" s="27" t="s">
        <v>79</v>
      </c>
      <c r="C60" s="24"/>
      <c r="D60" s="51"/>
      <c r="E60" s="24"/>
      <c r="F60" s="52">
        <f t="shared" si="1"/>
        <v>0</v>
      </c>
    </row>
    <row r="61" spans="1:6" s="7" customFormat="1" ht="27.75" hidden="1" customHeight="1">
      <c r="A61" s="26" t="s">
        <v>80</v>
      </c>
      <c r="B61" s="27" t="s">
        <v>81</v>
      </c>
      <c r="C61" s="24"/>
      <c r="D61" s="51"/>
      <c r="E61" s="24"/>
      <c r="F61" s="52">
        <f t="shared" si="1"/>
        <v>0</v>
      </c>
    </row>
    <row r="62" spans="1:6" s="7" customFormat="1" ht="13.5" hidden="1" customHeight="1">
      <c r="A62" s="26" t="s">
        <v>82</v>
      </c>
      <c r="B62" s="27" t="s">
        <v>83</v>
      </c>
      <c r="C62" s="24"/>
      <c r="D62" s="51"/>
      <c r="E62" s="24"/>
      <c r="F62" s="52">
        <f t="shared" si="1"/>
        <v>0</v>
      </c>
    </row>
    <row r="63" spans="1:6" s="21" customFormat="1" ht="13.8">
      <c r="A63" s="28" t="s">
        <v>84</v>
      </c>
      <c r="B63" s="29" t="s">
        <v>85</v>
      </c>
      <c r="C63" s="16">
        <v>131.5</v>
      </c>
      <c r="D63" s="49">
        <v>35.700000000000003</v>
      </c>
      <c r="E63" s="16">
        <v>4549.5</v>
      </c>
      <c r="F63" s="52">
        <f t="shared" si="1"/>
        <v>4418</v>
      </c>
    </row>
    <row r="64" spans="1:6" s="21" customFormat="1" ht="28.5" hidden="1" customHeight="1">
      <c r="A64" s="28" t="s">
        <v>86</v>
      </c>
      <c r="B64" s="29" t="s">
        <v>87</v>
      </c>
      <c r="C64" s="24"/>
      <c r="D64" s="49"/>
      <c r="E64" s="24"/>
      <c r="F64" s="52">
        <f t="shared" si="1"/>
        <v>0</v>
      </c>
    </row>
    <row r="65" spans="1:6" s="21" customFormat="1" ht="17.25" hidden="1" customHeight="1">
      <c r="A65" s="28" t="s">
        <v>88</v>
      </c>
      <c r="B65" s="29" t="s">
        <v>89</v>
      </c>
      <c r="C65" s="24"/>
      <c r="D65" s="49"/>
      <c r="E65" s="24"/>
      <c r="F65" s="52">
        <f t="shared" si="1"/>
        <v>0</v>
      </c>
    </row>
    <row r="66" spans="1:6" s="21" customFormat="1" ht="17.25" customHeight="1">
      <c r="A66" s="67" t="s">
        <v>117</v>
      </c>
      <c r="B66" s="68" t="s">
        <v>118</v>
      </c>
      <c r="C66" s="24"/>
      <c r="D66" s="49"/>
      <c r="E66" s="16">
        <v>867</v>
      </c>
      <c r="F66" s="52"/>
    </row>
    <row r="67" spans="1:6" s="21" customFormat="1" ht="29.25" customHeight="1">
      <c r="A67" s="28" t="s">
        <v>90</v>
      </c>
      <c r="B67" s="29" t="s">
        <v>91</v>
      </c>
      <c r="C67" s="16">
        <v>-349.7</v>
      </c>
      <c r="D67" s="49">
        <v>-357.7</v>
      </c>
      <c r="E67" s="16">
        <v>-371.8</v>
      </c>
      <c r="F67" s="52">
        <f t="shared" si="1"/>
        <v>-22.100000000000023</v>
      </c>
    </row>
    <row r="68" spans="1:6" s="7" customFormat="1" ht="13.8">
      <c r="A68" s="30" t="s">
        <v>113</v>
      </c>
      <c r="B68" s="19"/>
      <c r="C68" s="12" t="e">
        <f>C47+C7</f>
        <v>#REF!</v>
      </c>
      <c r="D68" s="48" t="e">
        <f>D47+D7</f>
        <v>#REF!</v>
      </c>
      <c r="E68" s="12">
        <f>E7+E47</f>
        <v>1079089.8999999999</v>
      </c>
      <c r="F68" s="52" t="e">
        <f t="shared" si="1"/>
        <v>#REF!</v>
      </c>
    </row>
    <row r="69" spans="1:6">
      <c r="A69" s="31"/>
      <c r="B69" s="57"/>
      <c r="C69" s="32"/>
    </row>
    <row r="70" spans="1:6">
      <c r="A70" s="31"/>
      <c r="B70" s="57"/>
      <c r="C70" s="32"/>
    </row>
    <row r="71" spans="1:6">
      <c r="A71" s="31"/>
      <c r="B71" s="57"/>
      <c r="C71" s="32"/>
    </row>
    <row r="72" spans="1:6">
      <c r="A72" s="31"/>
      <c r="B72" s="57"/>
      <c r="C72" s="32"/>
    </row>
    <row r="73" spans="1:6">
      <c r="A73" s="31"/>
      <c r="B73" s="57"/>
      <c r="C73" s="32"/>
    </row>
    <row r="74" spans="1:6">
      <c r="A74" s="31"/>
      <c r="B74" s="57"/>
      <c r="C74" s="32"/>
    </row>
    <row r="75" spans="1:6">
      <c r="A75" s="31"/>
      <c r="B75" s="33"/>
      <c r="C75" s="34"/>
    </row>
    <row r="76" spans="1:6">
      <c r="A76" s="35"/>
      <c r="B76" s="73"/>
      <c r="C76" s="74"/>
    </row>
    <row r="77" spans="1:6">
      <c r="A77" s="58"/>
      <c r="B77" s="73"/>
      <c r="C77" s="75"/>
    </row>
    <row r="78" spans="1:6">
      <c r="A78" s="35"/>
      <c r="B78" s="73"/>
      <c r="C78" s="74"/>
    </row>
    <row r="79" spans="1:6">
      <c r="A79" s="58"/>
      <c r="B79" s="73"/>
      <c r="C79" s="75"/>
    </row>
    <row r="80" spans="1:6">
      <c r="A80" s="35"/>
      <c r="B80" s="73"/>
      <c r="C80" s="74"/>
    </row>
    <row r="81" spans="1:3">
      <c r="A81" s="58"/>
      <c r="B81" s="73"/>
      <c r="C81" s="75"/>
    </row>
    <row r="82" spans="1:3">
      <c r="A82" s="58"/>
      <c r="B82" s="73"/>
      <c r="C82" s="75"/>
    </row>
    <row r="83" spans="1:3">
      <c r="A83" s="31"/>
      <c r="B83" s="36"/>
      <c r="C83" s="32"/>
    </row>
    <row r="84" spans="1:3">
      <c r="A84" s="31"/>
      <c r="B84" s="36"/>
      <c r="C84" s="32"/>
    </row>
    <row r="85" spans="1:3" ht="20.399999999999999">
      <c r="A85" s="37"/>
      <c r="B85" s="38"/>
      <c r="C85" s="39"/>
    </row>
    <row r="86" spans="1:3">
      <c r="A86" s="31"/>
      <c r="B86" s="40"/>
      <c r="C86" s="41"/>
    </row>
    <row r="87" spans="1:3">
      <c r="A87" s="31"/>
      <c r="B87" s="40"/>
      <c r="C87" s="41"/>
    </row>
    <row r="88" spans="1:3">
      <c r="A88" s="31"/>
      <c r="B88" s="40"/>
      <c r="C88" s="41"/>
    </row>
    <row r="89" spans="1:3">
      <c r="A89" s="41"/>
      <c r="B89" s="40"/>
      <c r="C89" s="41"/>
    </row>
    <row r="90" spans="1:3">
      <c r="A90" s="41"/>
      <c r="B90" s="40"/>
      <c r="C90" s="41"/>
    </row>
  </sheetData>
  <mergeCells count="8">
    <mergeCell ref="B80:B82"/>
    <mergeCell ref="C80:C82"/>
    <mergeCell ref="A1:E1"/>
    <mergeCell ref="A2:E2"/>
    <mergeCell ref="B76:B77"/>
    <mergeCell ref="C76:C77"/>
    <mergeCell ref="B78:B79"/>
    <mergeCell ref="C78:C79"/>
  </mergeCells>
  <printOptions horizontalCentered="1"/>
  <pageMargins left="0.98425196850393704" right="0.39370078740157483" top="0.39370078740157483" bottom="0.39370078740157483" header="0" footer="0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 ожидаемое</vt:lpstr>
      <vt:lpstr>'2019 ожидаемое'!Область_печати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2019-11-14T07:35:14Z</dcterms:modified>
</cp:coreProperties>
</file>