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0" yWindow="1080" windowWidth="28830" windowHeight="5850" activeTab="1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</sheets>
  <definedNames>
    <definedName name="_xlnm._FilterDatabase" localSheetId="3" hidden="1">'Приложение 4'!$A$3:$Q$41</definedName>
    <definedName name="_xlnm.Print_Titles" localSheetId="0">'Приложение 1'!$3:$4</definedName>
    <definedName name="_xlnm.Print_Titles" localSheetId="1">'Приложение 2'!$3:$6</definedName>
  </definedNames>
  <calcPr calcId="145621"/>
</workbook>
</file>

<file path=xl/calcChain.xml><?xml version="1.0" encoding="utf-8"?>
<calcChain xmlns="http://schemas.openxmlformats.org/spreadsheetml/2006/main">
  <c r="G49" i="1" l="1"/>
  <c r="O5" i="4" l="1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4" i="4"/>
  <c r="N4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7" i="4"/>
  <c r="N6" i="4"/>
  <c r="N5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6" i="4"/>
  <c r="K27" i="4"/>
  <c r="K28" i="4"/>
  <c r="K29" i="4"/>
  <c r="K30" i="4"/>
  <c r="K31" i="4"/>
  <c r="K32" i="4"/>
  <c r="K34" i="4"/>
  <c r="K36" i="4"/>
  <c r="K37" i="4"/>
  <c r="K38" i="4"/>
  <c r="K39" i="4"/>
  <c r="K40" i="4"/>
  <c r="K4" i="4"/>
  <c r="J41" i="4"/>
  <c r="I41" i="4"/>
  <c r="L41" i="4" s="1"/>
  <c r="K41" i="4" l="1"/>
  <c r="F7" i="3"/>
  <c r="K15" i="2" l="1"/>
  <c r="J7" i="2"/>
  <c r="I7" i="2"/>
  <c r="H7" i="2"/>
  <c r="D41" i="2" l="1"/>
  <c r="F32" i="2" s="1"/>
  <c r="C41" i="2"/>
  <c r="B41" i="2"/>
  <c r="E38" i="2"/>
  <c r="F37" i="2"/>
  <c r="E37" i="2"/>
  <c r="F36" i="2"/>
  <c r="E36" i="2"/>
  <c r="F35" i="2"/>
  <c r="E35" i="2"/>
  <c r="F34" i="2"/>
  <c r="E34" i="2"/>
  <c r="E33" i="2"/>
  <c r="E32" i="2"/>
  <c r="E31" i="2"/>
  <c r="E30" i="2"/>
  <c r="F29" i="2"/>
  <c r="E29" i="2"/>
  <c r="F28" i="2"/>
  <c r="E28" i="2"/>
  <c r="F27" i="2"/>
  <c r="E27" i="2"/>
  <c r="G26" i="2"/>
  <c r="E26" i="2"/>
  <c r="E25" i="2"/>
  <c r="E24" i="2"/>
  <c r="G23" i="2"/>
  <c r="G24" i="2" s="1"/>
  <c r="G25" i="2" s="1"/>
  <c r="G27" i="2" s="1"/>
  <c r="G28" i="2" s="1"/>
  <c r="G29" i="2" s="1"/>
  <c r="G30" i="2" s="1"/>
  <c r="G31" i="2" s="1"/>
  <c r="G32" i="2" s="1"/>
  <c r="E23" i="2"/>
  <c r="E22" i="2"/>
  <c r="F21" i="2"/>
  <c r="E21" i="2"/>
  <c r="F19" i="2"/>
  <c r="E19" i="2"/>
  <c r="G18" i="2"/>
  <c r="G19" i="2" s="1"/>
  <c r="F18" i="2"/>
  <c r="E18" i="2"/>
  <c r="F17" i="2"/>
  <c r="E17" i="2"/>
  <c r="F16" i="2"/>
  <c r="E16" i="2"/>
  <c r="F14" i="2"/>
  <c r="E14" i="2"/>
  <c r="F13" i="2"/>
  <c r="E13" i="2"/>
  <c r="F12" i="2"/>
  <c r="E12" i="2"/>
  <c r="G11" i="2"/>
  <c r="F11" i="2"/>
  <c r="E11" i="2"/>
  <c r="G10" i="2"/>
  <c r="F10" i="2"/>
  <c r="E10" i="2"/>
  <c r="F9" i="2"/>
  <c r="E9" i="2"/>
  <c r="G8" i="2"/>
  <c r="G9" i="2" s="1"/>
  <c r="G12" i="2" s="1"/>
  <c r="G13" i="2" s="1"/>
  <c r="G14" i="2" s="1"/>
  <c r="G16" i="2" s="1"/>
  <c r="G17" i="2" s="1"/>
  <c r="F8" i="2"/>
  <c r="E8" i="2"/>
  <c r="F7" i="2"/>
  <c r="E7" i="2"/>
  <c r="F22" i="2" l="1"/>
  <c r="F23" i="2"/>
  <c r="F24" i="2"/>
  <c r="F25" i="2"/>
  <c r="F26" i="2"/>
  <c r="F30" i="2"/>
  <c r="F31" i="2"/>
  <c r="E41" i="2"/>
  <c r="G34" i="2"/>
  <c r="G35" i="2" s="1"/>
  <c r="G36" i="2" s="1"/>
  <c r="G37" i="2" s="1"/>
  <c r="G33" i="2"/>
  <c r="J52" i="1"/>
  <c r="J48" i="1"/>
  <c r="K15" i="1"/>
  <c r="J15" i="1"/>
  <c r="I53" i="1"/>
  <c r="I27" i="1"/>
  <c r="I16" i="1"/>
  <c r="H53" i="1" l="1"/>
  <c r="H16" i="1"/>
  <c r="G78" i="1" l="1"/>
  <c r="G76" i="1"/>
  <c r="G74" i="1"/>
  <c r="G72" i="1"/>
  <c r="G70" i="1"/>
  <c r="G68" i="1"/>
  <c r="G66" i="1"/>
  <c r="G64" i="1"/>
  <c r="G62" i="1"/>
  <c r="G60" i="1"/>
  <c r="G58" i="1"/>
  <c r="G56" i="1"/>
  <c r="G54" i="1"/>
  <c r="G53" i="1"/>
  <c r="G51" i="1"/>
  <c r="G47" i="1"/>
  <c r="G45" i="1"/>
  <c r="G43" i="1"/>
  <c r="G41" i="1"/>
  <c r="G39" i="1"/>
  <c r="G37" i="1"/>
  <c r="G33" i="1"/>
  <c r="G31" i="1"/>
  <c r="G29" i="1"/>
  <c r="G27" i="1"/>
  <c r="G25" i="1"/>
  <c r="G23" i="1"/>
  <c r="G20" i="1"/>
  <c r="G18" i="1"/>
  <c r="G16" i="1"/>
  <c r="G13" i="1"/>
  <c r="G10" i="1"/>
  <c r="G7" i="1"/>
  <c r="G5" i="1"/>
  <c r="G79" i="1" l="1"/>
  <c r="F53" i="1"/>
  <c r="F16" i="1"/>
  <c r="E53" i="1" l="1"/>
  <c r="E16" i="1"/>
  <c r="D5" i="1" l="1"/>
  <c r="D53" i="1"/>
  <c r="D16" i="1"/>
  <c r="C54" i="1"/>
  <c r="H7" i="3" l="1"/>
  <c r="D7" i="3" l="1"/>
  <c r="I23" i="1" l="1"/>
  <c r="J65" i="1" l="1"/>
  <c r="I66" i="1"/>
  <c r="I54" i="1"/>
  <c r="H54" i="1" l="1"/>
  <c r="H66" i="1"/>
  <c r="E78" i="1" l="1"/>
  <c r="F76" i="1"/>
  <c r="F78" i="1"/>
  <c r="F54" i="1"/>
  <c r="F66" i="1"/>
  <c r="E13" i="1"/>
  <c r="E54" i="1" l="1"/>
  <c r="E66" i="1"/>
  <c r="D54" i="1" l="1"/>
  <c r="D66" i="1"/>
  <c r="I78" i="1" l="1"/>
  <c r="I76" i="1"/>
  <c r="I74" i="1"/>
  <c r="I72" i="1"/>
  <c r="I70" i="1"/>
  <c r="I68" i="1"/>
  <c r="I64" i="1"/>
  <c r="I62" i="1"/>
  <c r="I60" i="1"/>
  <c r="I58" i="1"/>
  <c r="I56" i="1"/>
  <c r="I51" i="1"/>
  <c r="I47" i="1"/>
  <c r="I45" i="1"/>
  <c r="I43" i="1"/>
  <c r="I41" i="1"/>
  <c r="I39" i="1"/>
  <c r="I37" i="1"/>
  <c r="I33" i="1"/>
  <c r="I31" i="1"/>
  <c r="I29" i="1"/>
  <c r="I25" i="1"/>
  <c r="I20" i="1"/>
  <c r="I18" i="1"/>
  <c r="I13" i="1"/>
  <c r="I10" i="1"/>
  <c r="I7" i="1"/>
  <c r="I5" i="1"/>
  <c r="D7" i="1"/>
  <c r="D10" i="1"/>
  <c r="D13" i="1"/>
  <c r="D18" i="1"/>
  <c r="D29" i="1"/>
  <c r="D31" i="1"/>
  <c r="D33" i="1"/>
  <c r="D37" i="1"/>
  <c r="D39" i="1"/>
  <c r="D41" i="1"/>
  <c r="D43" i="1"/>
  <c r="D45" i="1"/>
  <c r="D47" i="1"/>
  <c r="D51" i="1"/>
  <c r="D56" i="1"/>
  <c r="D58" i="1"/>
  <c r="D60" i="1"/>
  <c r="D62" i="1"/>
  <c r="D64" i="1"/>
  <c r="D68" i="1"/>
  <c r="D70" i="1"/>
  <c r="D72" i="1"/>
  <c r="D74" i="1"/>
  <c r="D76" i="1"/>
  <c r="D78" i="1"/>
  <c r="D79" i="1"/>
  <c r="I79" i="1" l="1"/>
  <c r="J13" i="3" l="1"/>
  <c r="K13" i="3"/>
  <c r="J41" i="2" l="1"/>
  <c r="L15" i="2" s="1"/>
  <c r="F51" i="1" l="1"/>
  <c r="H51" i="1"/>
  <c r="E51" i="1"/>
  <c r="K8" i="3" l="1"/>
  <c r="K9" i="3"/>
  <c r="K10" i="3"/>
  <c r="K11" i="3"/>
  <c r="K12" i="3"/>
  <c r="K14" i="3"/>
  <c r="K15" i="3"/>
  <c r="K16" i="3"/>
  <c r="K17" i="3"/>
  <c r="K18" i="3"/>
  <c r="K19" i="3"/>
  <c r="K7" i="3"/>
  <c r="K6" i="1" l="1"/>
  <c r="K8" i="1"/>
  <c r="K9" i="1"/>
  <c r="K11" i="1"/>
  <c r="K12" i="1"/>
  <c r="K14" i="1"/>
  <c r="K17" i="1"/>
  <c r="K19" i="1"/>
  <c r="K21" i="1"/>
  <c r="K22" i="1"/>
  <c r="K24" i="1"/>
  <c r="K26" i="1"/>
  <c r="K28" i="1"/>
  <c r="K30" i="1"/>
  <c r="K32" i="1"/>
  <c r="K35" i="1"/>
  <c r="K36" i="1"/>
  <c r="K38" i="1"/>
  <c r="K40" i="1"/>
  <c r="K42" i="1"/>
  <c r="K44" i="1"/>
  <c r="K46" i="1"/>
  <c r="K55" i="1"/>
  <c r="K57" i="1"/>
  <c r="K59" i="1"/>
  <c r="K61" i="1"/>
  <c r="K63" i="1"/>
  <c r="K67" i="1"/>
  <c r="K69" i="1"/>
  <c r="K71" i="1"/>
  <c r="K73" i="1"/>
  <c r="K75" i="1"/>
  <c r="K77" i="1"/>
  <c r="J6" i="1"/>
  <c r="J8" i="1"/>
  <c r="J9" i="1"/>
  <c r="J11" i="1"/>
  <c r="J12" i="1"/>
  <c r="J14" i="1"/>
  <c r="J17" i="1"/>
  <c r="J19" i="1"/>
  <c r="J21" i="1"/>
  <c r="J22" i="1"/>
  <c r="J24" i="1"/>
  <c r="J26" i="1"/>
  <c r="J28" i="1"/>
  <c r="J30" i="1"/>
  <c r="J32" i="1"/>
  <c r="J34" i="1"/>
  <c r="J35" i="1"/>
  <c r="J36" i="1"/>
  <c r="J38" i="1"/>
  <c r="J40" i="1"/>
  <c r="J42" i="1"/>
  <c r="J44" i="1"/>
  <c r="J46" i="1"/>
  <c r="J50" i="1"/>
  <c r="J55" i="1"/>
  <c r="J57" i="1"/>
  <c r="J59" i="1"/>
  <c r="J61" i="1"/>
  <c r="J63" i="1"/>
  <c r="J67" i="1"/>
  <c r="J69" i="1"/>
  <c r="J71" i="1"/>
  <c r="J73" i="1"/>
  <c r="J75" i="1"/>
  <c r="J77" i="1"/>
  <c r="E76" i="1"/>
  <c r="E74" i="1"/>
  <c r="E72" i="1"/>
  <c r="E70" i="1"/>
  <c r="E68" i="1"/>
  <c r="E64" i="1"/>
  <c r="E62" i="1"/>
  <c r="F56" i="1"/>
  <c r="F60" i="1"/>
  <c r="E60" i="1"/>
  <c r="E58" i="1"/>
  <c r="E56" i="1"/>
  <c r="F47" i="1"/>
  <c r="E47" i="1"/>
  <c r="F45" i="1"/>
  <c r="E45" i="1"/>
  <c r="F43" i="1"/>
  <c r="F41" i="1"/>
  <c r="E41" i="1"/>
  <c r="E39" i="1"/>
  <c r="F39" i="1"/>
  <c r="F37" i="1"/>
  <c r="F33" i="1"/>
  <c r="F31" i="1"/>
  <c r="F29" i="1"/>
  <c r="F27" i="1"/>
  <c r="F25" i="1"/>
  <c r="F23" i="1"/>
  <c r="F20" i="1"/>
  <c r="F18" i="1"/>
  <c r="F13" i="1"/>
  <c r="F10" i="1"/>
  <c r="F7" i="1"/>
  <c r="E7" i="1"/>
  <c r="E43" i="1"/>
  <c r="E37" i="1"/>
  <c r="E33" i="1"/>
  <c r="E31" i="1"/>
  <c r="E29" i="1"/>
  <c r="E25" i="1"/>
  <c r="E23" i="1"/>
  <c r="E20" i="1"/>
  <c r="E18" i="1"/>
  <c r="E10" i="1"/>
  <c r="E5" i="1"/>
  <c r="E79" i="1" l="1"/>
  <c r="J8" i="3" l="1"/>
  <c r="J9" i="3"/>
  <c r="J10" i="3"/>
  <c r="J11" i="3"/>
  <c r="J12" i="3"/>
  <c r="J14" i="3"/>
  <c r="J15" i="3"/>
  <c r="J16" i="3"/>
  <c r="J17" i="3"/>
  <c r="J18" i="3"/>
  <c r="J19" i="3"/>
  <c r="J7" i="3"/>
  <c r="G8" i="3"/>
  <c r="G9" i="3" s="1"/>
  <c r="G10" i="3" s="1"/>
  <c r="G11" i="3" s="1"/>
  <c r="G12" i="3" s="1"/>
  <c r="G14" i="3" l="1"/>
  <c r="G15" i="3" s="1"/>
  <c r="G16" i="3" s="1"/>
  <c r="G17" i="3" s="1"/>
  <c r="G18" i="3" s="1"/>
  <c r="G19" i="3" s="1"/>
  <c r="G13" i="3"/>
  <c r="H39" i="1" l="1"/>
  <c r="K54" i="1" l="1"/>
  <c r="J54" i="1"/>
  <c r="N31" i="2"/>
  <c r="K33" i="2" l="1"/>
  <c r="N33" i="2"/>
  <c r="O33" i="2"/>
  <c r="N26" i="2"/>
  <c r="O26" i="2"/>
  <c r="O11" i="2"/>
  <c r="N11" i="2"/>
  <c r="O10" i="2"/>
  <c r="N10" i="2"/>
  <c r="H20" i="1" l="1"/>
  <c r="H5" i="1"/>
  <c r="H7" i="1"/>
  <c r="H10" i="1"/>
  <c r="H13" i="1"/>
  <c r="H18" i="1"/>
  <c r="H25" i="1"/>
  <c r="H27" i="1"/>
  <c r="H29" i="1"/>
  <c r="H31" i="1"/>
  <c r="H33" i="1"/>
  <c r="H37" i="1"/>
  <c r="H41" i="1"/>
  <c r="H43" i="1"/>
  <c r="H45" i="1"/>
  <c r="H47" i="1"/>
  <c r="H56" i="1"/>
  <c r="H58" i="1"/>
  <c r="H60" i="1"/>
  <c r="H62" i="1"/>
  <c r="H64" i="1"/>
  <c r="H68" i="1"/>
  <c r="H70" i="1"/>
  <c r="H72" i="1"/>
  <c r="H74" i="1"/>
  <c r="H76" i="1"/>
  <c r="H78" i="1"/>
  <c r="H79" i="1" l="1"/>
  <c r="I80" i="1" s="1"/>
  <c r="M26" i="2"/>
  <c r="L26" i="2"/>
  <c r="M11" i="2"/>
  <c r="M10" i="2"/>
  <c r="L11" i="2"/>
  <c r="L10" i="2"/>
  <c r="K10" i="2"/>
  <c r="K11" i="2"/>
  <c r="K26" i="2"/>
  <c r="I41" i="2"/>
  <c r="K41" i="2" s="1"/>
  <c r="K38" i="2"/>
  <c r="L37" i="2"/>
  <c r="K37" i="2"/>
  <c r="L36" i="2"/>
  <c r="K36" i="2"/>
  <c r="L35" i="2"/>
  <c r="K35" i="2"/>
  <c r="L34" i="2"/>
  <c r="K34" i="2"/>
  <c r="L32" i="2"/>
  <c r="K32" i="2"/>
  <c r="L31" i="2"/>
  <c r="K31" i="2"/>
  <c r="L30" i="2"/>
  <c r="K30" i="2"/>
  <c r="L29" i="2"/>
  <c r="K29" i="2"/>
  <c r="L28" i="2"/>
  <c r="K28" i="2"/>
  <c r="L27" i="2"/>
  <c r="K27" i="2"/>
  <c r="L25" i="2"/>
  <c r="K25" i="2"/>
  <c r="L24" i="2"/>
  <c r="K24" i="2"/>
  <c r="M23" i="2"/>
  <c r="M24" i="2" s="1"/>
  <c r="M25" i="2" s="1"/>
  <c r="M27" i="2" s="1"/>
  <c r="M28" i="2" s="1"/>
  <c r="M29" i="2" s="1"/>
  <c r="M30" i="2" s="1"/>
  <c r="M31" i="2" s="1"/>
  <c r="M32" i="2" s="1"/>
  <c r="L23" i="2"/>
  <c r="K23" i="2"/>
  <c r="L22" i="2"/>
  <c r="K22" i="2"/>
  <c r="L21" i="2"/>
  <c r="K21" i="2"/>
  <c r="L19" i="2"/>
  <c r="K19" i="2"/>
  <c r="M18" i="2"/>
  <c r="M19" i="2" s="1"/>
  <c r="L18" i="2"/>
  <c r="K18" i="2"/>
  <c r="L17" i="2"/>
  <c r="K17" i="2"/>
  <c r="L16" i="2"/>
  <c r="K16" i="2"/>
  <c r="L14" i="2"/>
  <c r="K14" i="2"/>
  <c r="L13" i="2"/>
  <c r="K13" i="2"/>
  <c r="L12" i="2"/>
  <c r="K12" i="2"/>
  <c r="L9" i="2"/>
  <c r="K9" i="2"/>
  <c r="M8" i="2"/>
  <c r="M9" i="2" s="1"/>
  <c r="M12" i="2" s="1"/>
  <c r="M13" i="2" s="1"/>
  <c r="M14" i="2" s="1"/>
  <c r="M16" i="2" s="1"/>
  <c r="M17" i="2" s="1"/>
  <c r="L8" i="2"/>
  <c r="K8" i="2"/>
  <c r="L7" i="2"/>
  <c r="K7" i="2"/>
  <c r="H41" i="2"/>
  <c r="M34" i="2" l="1"/>
  <c r="M35" i="2" s="1"/>
  <c r="M36" i="2" s="1"/>
  <c r="M37" i="2" s="1"/>
  <c r="M33" i="2"/>
  <c r="F74" i="1"/>
  <c r="F72" i="1"/>
  <c r="F70" i="1"/>
  <c r="F68" i="1"/>
  <c r="F64" i="1"/>
  <c r="F62" i="1"/>
  <c r="F58" i="1"/>
  <c r="F5" i="1"/>
  <c r="F79" i="1" l="1"/>
  <c r="H80" i="1"/>
  <c r="G80" i="1" l="1"/>
  <c r="F80" i="1"/>
  <c r="I8" i="3"/>
  <c r="E8" i="3"/>
  <c r="E9" i="3" s="1"/>
  <c r="E10" i="3" s="1"/>
  <c r="E11" i="3" s="1"/>
  <c r="E12" i="3" s="1"/>
  <c r="E14" i="3" l="1"/>
  <c r="E15" i="3" s="1"/>
  <c r="E16" i="3" s="1"/>
  <c r="E17" i="3" s="1"/>
  <c r="E18" i="3" s="1"/>
  <c r="E19" i="3" s="1"/>
  <c r="E13" i="3"/>
  <c r="I9" i="3"/>
  <c r="O8" i="2"/>
  <c r="O9" i="2"/>
  <c r="O12" i="2"/>
  <c r="O13" i="2"/>
  <c r="O14" i="2"/>
  <c r="O16" i="2"/>
  <c r="O17" i="2"/>
  <c r="O18" i="2"/>
  <c r="O19" i="2"/>
  <c r="O21" i="2"/>
  <c r="O22" i="2"/>
  <c r="O23" i="2"/>
  <c r="O24" i="2"/>
  <c r="O25" i="2"/>
  <c r="O27" i="2"/>
  <c r="O28" i="2"/>
  <c r="O29" i="2"/>
  <c r="O30" i="2"/>
  <c r="O31" i="2"/>
  <c r="O32" i="2"/>
  <c r="O34" i="2"/>
  <c r="O35" i="2"/>
  <c r="O36" i="2"/>
  <c r="O37" i="2"/>
  <c r="O38" i="2"/>
  <c r="O7" i="2"/>
  <c r="N8" i="2"/>
  <c r="N9" i="2"/>
  <c r="N12" i="2"/>
  <c r="N13" i="2"/>
  <c r="N14" i="2"/>
  <c r="N16" i="2"/>
  <c r="N17" i="2"/>
  <c r="N18" i="2"/>
  <c r="N19" i="2"/>
  <c r="N21" i="2"/>
  <c r="N22" i="2"/>
  <c r="N23" i="2"/>
  <c r="N24" i="2"/>
  <c r="N25" i="2"/>
  <c r="N27" i="2"/>
  <c r="N28" i="2"/>
  <c r="N29" i="2"/>
  <c r="N30" i="2"/>
  <c r="N32" i="2"/>
  <c r="N34" i="2"/>
  <c r="N35" i="2"/>
  <c r="N36" i="2"/>
  <c r="N37" i="2"/>
  <c r="N38" i="2"/>
  <c r="N7" i="2"/>
  <c r="I10" i="3" l="1"/>
  <c r="N41" i="2"/>
  <c r="O41" i="2"/>
  <c r="I11" i="3" l="1"/>
  <c r="I12" i="3" l="1"/>
  <c r="I13" i="3" s="1"/>
  <c r="C5" i="1"/>
  <c r="K5" i="1" l="1"/>
  <c r="J5" i="1"/>
  <c r="I14" i="3"/>
  <c r="E80" i="1"/>
  <c r="C79" i="1"/>
  <c r="D80" i="1" s="1"/>
  <c r="K79" i="1" l="1"/>
  <c r="J79" i="1"/>
  <c r="I15" i="3"/>
  <c r="I16" i="3" l="1"/>
  <c r="I17" i="3" l="1"/>
  <c r="I18" i="3" l="1"/>
  <c r="I19" i="3" l="1"/>
</calcChain>
</file>

<file path=xl/sharedStrings.xml><?xml version="1.0" encoding="utf-8"?>
<sst xmlns="http://schemas.openxmlformats.org/spreadsheetml/2006/main" count="422" uniqueCount="186">
  <si>
    <t>показатели</t>
  </si>
  <si>
    <t>В т.ч. изменения</t>
  </si>
  <si>
    <t>01</t>
  </si>
  <si>
    <t>раздел</t>
  </si>
  <si>
    <t>Х</t>
  </si>
  <si>
    <t>НАЦИОНАЛЬНАЯ ОБОРОНА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</si>
  <si>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</si>
  <si>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</si>
  <si>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</si>
  <si>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</si>
  <si>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</si>
  <si>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</si>
  <si>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</si>
  <si>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</si>
  <si>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</si>
  <si>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13</t>
  </si>
  <si>
    <t>НАЦИОНАЛЬНАЯ  ЭКОНОМИКА</t>
  </si>
  <si>
    <t>ЗДРАВООХРАНЕНИЕ</t>
  </si>
  <si>
    <t>ОБСЛУЖИВАНИЕ ГОСУДАРСТВЕННОГО И МУНИЦИПАЛЬНОГО ДОЛГА</t>
  </si>
  <si>
    <t>ДОХОДЫ, всего</t>
  </si>
  <si>
    <t>НАЛОГОВЫЕ И НЕНАЛОГОВЫЕ ДОХОДЫ</t>
  </si>
  <si>
    <t>БЕЗВОЗМЕЗДНЫЕ ПОСТУПЛЕНИЯ</t>
  </si>
  <si>
    <t>РАСХОДЫ, всего</t>
  </si>
  <si>
    <t>ОБЩЕГОСУДАРСТВЕННЫЕ  ВОПРОСЫ</t>
  </si>
  <si>
    <t>НАЦИОНАЛЬНАЯ  БЕЗОПАСНОСТЬ  И  ПРАВООХРАНИТЕЛЬНАЯ ДЕЯТЕЛЬНОСТЬ</t>
  </si>
  <si>
    <t>ЖИЛИЩНО-КОММУНАЛЬНОЕ ХОЗЯЙСТВО</t>
  </si>
  <si>
    <t>ОБРАЗОВАНИЕ</t>
  </si>
  <si>
    <t>КУЛЬТУРА И КИНЕМАТОГРАФИЯ</t>
  </si>
  <si>
    <t>СОЦИАЛЬНАЯ  ПОЛИТИКА</t>
  </si>
  <si>
    <t>ФИЗИЧЕСКАЯ КУЛЬТУРА И СПОРТ</t>
  </si>
  <si>
    <t>ДЕФИЦИТ</t>
  </si>
  <si>
    <t>в абсолютном выражении</t>
  </si>
  <si>
    <t>в %</t>
  </si>
  <si>
    <t>Приложение № 1</t>
  </si>
  <si>
    <t>Наименование доходов</t>
  </si>
  <si>
    <t>(тыс. руб.)</t>
  </si>
  <si>
    <t>Налог на доходы физических лиц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</si>
  <si>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</si>
  <si>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</si>
  <si>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</si>
  <si>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</si>
  <si>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</si>
  <si>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</si>
  <si>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</si>
  <si>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</si>
  <si>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%</t>
  </si>
  <si>
    <t>Приложение №2</t>
  </si>
  <si>
    <t>Налоги на имущество</t>
  </si>
  <si>
    <t>Доходы от перечисления части прибыли МУП</t>
  </si>
  <si>
    <t>Возврат остатков субсидий, субвенций и иных межбюджетных трансфертов из бюджетов городских округов</t>
  </si>
  <si>
    <t>Доходы</t>
  </si>
  <si>
    <t xml:space="preserve">Налоги на прибыль, Доходы </t>
  </si>
  <si>
    <t>Налог взимаемый в виде стоимости патента в связи с применением упрощенной системы налогообложения</t>
  </si>
  <si>
    <t>Ед.налог на вмен.дох.для определен.видов деятельности</t>
  </si>
  <si>
    <t>Налог на имущество физических лиц</t>
  </si>
  <si>
    <t xml:space="preserve">Земельный налог </t>
  </si>
  <si>
    <t>Доходы, получаемые в виде арендной либо иной платы за передачу в возмездное пользование государственного и муниципального имущества, в том числе:</t>
  </si>
  <si>
    <t>доходы, получаемые в виде арендной платы за земельные участки , госсобственность на которые не разграничена, а также средства от продажи права на заключение договоров аренды указанных зем. участков;</t>
  </si>
  <si>
    <t>доходы, получаемые в виде арендной платы, а также средства от продажи права на заключение договоров аренды за земли, наход.в собств.гор. округов;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</si>
  <si>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учреждений;</t>
  </si>
  <si>
    <t>Прочие доходы от использования имущества и прав, находящихся в гос.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</si>
  <si>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</si>
  <si>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</si>
  <si>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</si>
  <si>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 от продажи материальных и нематериальных  активов</t>
  </si>
  <si>
    <t>Темп роста факта</t>
  </si>
  <si>
    <t>Бюджетное назначение</t>
  </si>
  <si>
    <t>Уточненный бюджет</t>
  </si>
  <si>
    <t>Фактическое исполнение</t>
  </si>
  <si>
    <t xml:space="preserve">Доля доходного источника в общей сумме собственных доходов </t>
  </si>
  <si>
    <t>Доля в общей сумме доходов</t>
  </si>
  <si>
    <t xml:space="preserve">Абсолютное отклонение </t>
  </si>
  <si>
    <t>Исполнение к уточненному бюджету</t>
  </si>
  <si>
    <t>№ п/п</t>
  </si>
  <si>
    <t xml:space="preserve"> Наименование показателя</t>
  </si>
  <si>
    <t>Код  расхода  по бюджетной классификации</t>
  </si>
  <si>
    <t xml:space="preserve">Исполнено </t>
  </si>
  <si>
    <t>Отклонение</t>
  </si>
  <si>
    <t>тыс.руб.</t>
  </si>
  <si>
    <t>Расходы бюджета, ВСЕГО</t>
  </si>
  <si>
    <t>Приложение 3</t>
  </si>
  <si>
    <t>структура,%</t>
  </si>
  <si>
    <t>Прочие доходы от компенсации затрат бюджетов городских округов</t>
  </si>
  <si>
    <t>Налоги на товары (работы и услуги) реализуемые на территории РФ</t>
  </si>
  <si>
    <t>Акцизы по подакцизным товарам (продукции), производимым на территории РФ</t>
  </si>
  <si>
    <t>Акцизы по подакцизным товарам (продукции), производимым на терриитории РФ</t>
  </si>
  <si>
    <t>Доходы от сдачи в аренду имущества, составляющего казну городских округов (за исключением земельных участков)</t>
  </si>
  <si>
    <t>Непрограммные расходы в области социальной политики</t>
  </si>
  <si>
    <t>Непрограммные расходы в области образования</t>
  </si>
  <si>
    <t>Резервные средства</t>
  </si>
  <si>
    <t>Исполнение судебных актов</t>
  </si>
  <si>
    <t xml:space="preserve">Резервные фонды </t>
  </si>
  <si>
    <t>Обеспечение деятельности контрольно-счетной палаты</t>
  </si>
  <si>
    <t>Обеспечение деятельности городской Думы</t>
  </si>
  <si>
    <t>III. НЕПРОГРАММНЫЕ НАПРАВЛЕНИЯ ДЕЯТЕЛЬНОСТИ муниципального образования "Город Коряжма"</t>
  </si>
  <si>
    <t>II. ВЕДОМСТВЕННЫЕ ЦЕЛЕВЫЕ ПРОГРАММЫ муниципального образования "Город Коряжма"</t>
  </si>
  <si>
    <t>Данные по паспорту программы программе</t>
  </si>
  <si>
    <t>изменение к первоначальному бюджету</t>
  </si>
  <si>
    <t>% исполнения</t>
  </si>
  <si>
    <t>кассовое исполнение</t>
  </si>
  <si>
    <t>изменения в сводную бюджетную роспись ст. 217 БК РФ</t>
  </si>
  <si>
    <t>Наименование</t>
  </si>
  <si>
    <t>РОСПИСЬ РАСХОДОВ БЮДЖЕТА МУНИЦИПАЛЬНОГО ОБРАЗОВАНИЯ "ГОРОД КОРЯЖМА"</t>
  </si>
  <si>
    <t>гр.8- гр.6, тыс.руб.</t>
  </si>
  <si>
    <t>гр.8/гр.6*100, %</t>
  </si>
  <si>
    <t>№ и дата изменений в МП и ВП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</si>
  <si>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муниципаль-ных унитарных предприятий, в том числе казенных)</t>
  </si>
  <si>
    <t>Муниципальная программа "Развитие муниципального управления в муниципальном образовании "Город Коряжма" на 2018 - 2022 годы"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</si>
  <si>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</si>
  <si>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</si>
  <si>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</si>
  <si>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</si>
  <si>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Муниципальная программа "Капитальное строительство на территории муниципального образования "Город Коряжма" на 2018 - 2022 годы"</t>
  </si>
  <si>
    <t>Непрограммные расходы в области управления</t>
  </si>
  <si>
    <t>ОХРАНА ОКРУЖАЮЩЕЙ СРЕДЫ</t>
  </si>
  <si>
    <t>06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</si>
  <si>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</si>
  <si>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Муниципальная программа "Нет-наркотикам" на 2019 - 2023 годы</t>
  </si>
  <si>
    <t>Муниципальная программа "Доступная среда на 2019 - 2023 годы"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</si>
  <si>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</si>
  <si>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Проведение выборов и референдумов</t>
  </si>
  <si>
    <t>Муниципальная программа профилактики безнадзорности и правонарушений несовершеннолетних на территории муниципального образования "Город Коряжма" на 2019-2021 годы</t>
  </si>
  <si>
    <t>Муниципальная  программа «Поддержка субъектов малого и среднего предпринимательства на территории муниципального образования «Город Коряжма» на 2020 – 2024 годы»</t>
  </si>
  <si>
    <t>Муниципальная программа профилактики правонарушений в муниципальном образовании "Город Коряжма" на 2020 - 2022 годы</t>
  </si>
  <si>
    <t>Динамика основных характеристик бюджета муниципального образования «Город Коряжма» (доходы, расходы, дефицит) в 2021 году</t>
  </si>
  <si>
    <t>Бюджет на 2021 год 17.12.2019 №237</t>
  </si>
  <si>
    <t xml:space="preserve">Бюджетные назначения, утвержденные решениями городской Думы "О внесении изменений в решение городской  Думы от 17.12.2020 № 237 "О бюджете муниципального образования “ Город Коряжма" на 2021 год и плановый период 2022-2023 г.г."
</t>
  </si>
  <si>
    <t>Рост (снижение) бюджетных назначений в 2021 году к первоначальному бюджету</t>
  </si>
  <si>
    <t>Налог, взимаемый в связи с применением упрощенной системы налогообложения</t>
  </si>
  <si>
    <t>В т.ч. Изменения</t>
  </si>
  <si>
    <t xml:space="preserve"> 18.02.2021 № 255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</si>
  <si>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</si>
  <si>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15.04.2021 № 271</t>
  </si>
  <si>
    <t xml:space="preserve">Безвозмездные поступления от негосударственных организаций в бюджеты городских округов
</t>
  </si>
  <si>
    <t>17.06.2021 № 287  15.07.2021 № 292</t>
  </si>
  <si>
    <t>23.09.2021 № 295</t>
  </si>
  <si>
    <t xml:space="preserve">18.11.2021 № 304   </t>
  </si>
  <si>
    <t xml:space="preserve">23.12.2021 № 328  </t>
  </si>
  <si>
    <t xml:space="preserve">Исполнение доходной части бюджета муниципального образования "Город Коряжма" за 2021 год </t>
  </si>
  <si>
    <t>Безвозмездные поступления от негосударственных организаций в бюджеты городских округов</t>
  </si>
  <si>
    <t xml:space="preserve">  
Доходы бюджетов городских округов от возврата организациями остатков субсидий прошлых лет</t>
  </si>
  <si>
    <t>Структура исполнения бюджета муниципального образования "Город Коряжма" по разделам классификации расходов бюджетов за 2021 г.</t>
  </si>
  <si>
    <t>Отчет об исполнении консолидированного бюджета субъекта РФ и бюджета территориального государственного внебюджетного фонда на 01.01.2022г.  (форма 0503317)</t>
  </si>
  <si>
    <t>Утверждено на основании решения от 17.12.2020 № 237</t>
  </si>
  <si>
    <t>Информация о реализации реализацию муниципальных и иных программ муниципального образования "Город Коряжма" и непрограммных направлений деятельности в 2021 году по состоянию на 01 января 2022 года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</si>
  <si>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2018-2023 годы"</t>
  </si>
  <si>
    <t>Муниципальная программа "Развитие образования в городе Коряжме на 2018-2023 годы"</t>
  </si>
  <si>
    <t>Муниципальная программа "Развитие молодежной политики на территории муниципального образования "Город Коряжма" на 2018-2023 годы"</t>
  </si>
  <si>
    <t>Муниципальная программа "Развитие сферы культуры на территории муниципального образования "Город Коряжма" на 2018-2021 годы"</t>
  </si>
  <si>
    <t>Муниципальная программа "Развитие физической культуры и спорта на территории муниципального образования "Город Коряжма"  на 2018-2023 годы"</t>
  </si>
  <si>
    <t>Муниципальная программа "Обеспечение жильем молодых семей на 2017-2023 годы"</t>
  </si>
  <si>
    <t>Муниципальная программа "Развитие городского хозяйства на территории муниципального образования "Город Коряжма" на 2018 - 2025 годы"</t>
  </si>
  <si>
    <t>Муниципальная программа  "Энергосбережение и повышение энергетической эффективности муниципального образования "Город Коряжма" на 2018-2023 годы"</t>
  </si>
  <si>
    <t>Муниципальная программа "Профилактика терроризма и экстремизма в городском округе Архангельской области "Город Коряжма" на 2021-2023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</si>
  <si>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"Город Коряжма" на 2021-2023 годы"</t>
  </si>
  <si>
    <t>Реализация инициативных проектов</t>
  </si>
  <si>
    <t>Непрограммные расходы на осущентсвление иных выплат работникам учреждений, организаций</t>
  </si>
  <si>
    <t>ИТОГО</t>
  </si>
  <si>
    <r>
      <rPr>
        <b/>
        <sz val="10"/>
        <rFont val="Times New Roman"/>
        <family val="1"/>
        <charset val="204"/>
      </rPr>
      <t>I. МУНИЦИПАЛЬНЫЕ ПРОГРАММЫ</t>
    </r>
    <r>
      <rPr>
        <sz val="10"/>
        <rFont val="Times New Roman"/>
        <family val="1"/>
        <charset val="204"/>
      </rPr>
      <t xml:space="preserve"> муниципального образования "Город Коряжма"</t>
    </r>
  </si>
  <si>
    <t>30.12.2021 №1676</t>
  </si>
  <si>
    <t>30.12.2021 №  1677</t>
  </si>
  <si>
    <t xml:space="preserve">01.09.2021 № 1038 </t>
  </si>
  <si>
    <t>24.03.2021 №284</t>
  </si>
  <si>
    <t xml:space="preserve">                                                       от 27.01.2022 № 97</t>
  </si>
  <si>
    <t>28.12.2020 № 1498</t>
  </si>
  <si>
    <t>12.11.2021 № 1368</t>
  </si>
  <si>
    <t>12.11.2021 № 1372</t>
  </si>
  <si>
    <t>26.10.2021 № 1301</t>
  </si>
  <si>
    <t>23.03.2022 № 294</t>
  </si>
  <si>
    <t>29.11.2021 № 1462</t>
  </si>
  <si>
    <t>07.12.2021 № 1508</t>
  </si>
  <si>
    <t>11.04.2022 № 367</t>
  </si>
  <si>
    <t>13.05.2021 №472</t>
  </si>
  <si>
    <t>24.02.2022 № 170</t>
  </si>
  <si>
    <t>02.03.2022 №209</t>
  </si>
  <si>
    <t>15.04.2022 №390</t>
  </si>
  <si>
    <t xml:space="preserve"> 27.12.2021 № 1652</t>
  </si>
  <si>
    <t>14.03.2022 №252</t>
  </si>
  <si>
    <t>23.11.2021 № 1438</t>
  </si>
  <si>
    <t>17.03.2021 № 258</t>
  </si>
  <si>
    <t>от 16.11.2021 № 1402</t>
  </si>
  <si>
    <t>03.12.2020 №     1374</t>
  </si>
  <si>
    <t>Разница с бюджетом</t>
  </si>
  <si>
    <t>Разница с СБР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</si>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</sst>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  <numFmt numFmtId="167" formatCode="0000"/>
  </numFmts>
  <fonts count="5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 Cyr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29" fillId="0" borderId="0"/>
    <xf numFmtId="0" fontId="41" fillId="0" borderId="0"/>
    <xf numFmtId="0" fontId="29" fillId="0" borderId="0"/>
    <xf numFmtId="4" fontId="47" fillId="0" borderId="28">
      <alignment horizontal="right"/>
    </xf>
  </cellStyleXfs>
  <cellXfs count="237">
    <xf numFmtId="0" fontId="0" fillId="0" borderId="0" xfId="0"/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5" fillId="0" borderId="0" xfId="0" applyNumberFormat="1" applyFont="1" applyAlignment="1">
      <alignment horizontal="center"/>
    </xf>
    <xf numFmtId="0" fontId="7" fillId="0" borderId="1" xfId="0" applyFont="1" applyBorder="1" applyAlignment="1">
      <alignment vertical="center" wrapText="1"/>
    </xf>
    <xf numFmtId="0" fontId="10" fillId="0" borderId="0" xfId="0" applyFont="1"/>
    <xf numFmtId="0" fontId="10" fillId="0" borderId="1" xfId="0" applyFont="1" applyBorder="1"/>
    <xf numFmtId="4" fontId="5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5" fillId="0" borderId="0" xfId="0" applyFont="1"/>
    <xf numFmtId="4" fontId="5" fillId="0" borderId="2" xfId="0" applyNumberFormat="1" applyFont="1" applyBorder="1" applyAlignment="1">
      <alignment horizontal="center" wrapText="1"/>
    </xf>
    <xf numFmtId="0" fontId="0" fillId="0" borderId="7" xfId="0" applyBorder="1"/>
    <xf numFmtId="0" fontId="1" fillId="0" borderId="0" xfId="0" applyFont="1"/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167" fontId="12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4" fontId="22" fillId="0" borderId="14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2" fontId="22" fillId="0" borderId="14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24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4" fontId="25" fillId="0" borderId="4" xfId="0" applyNumberFormat="1" applyFont="1" applyBorder="1" applyAlignment="1">
      <alignment horizontal="center" vertical="center"/>
    </xf>
    <xf numFmtId="166" fontId="25" fillId="0" borderId="4" xfId="1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 wrapText="1"/>
    </xf>
    <xf numFmtId="166" fontId="26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164" fontId="27" fillId="0" borderId="4" xfId="0" applyNumberFormat="1" applyFont="1" applyBorder="1" applyAlignment="1">
      <alignment horizontal="center" vertical="center"/>
    </xf>
    <xf numFmtId="166" fontId="27" fillId="0" borderId="4" xfId="1" applyNumberFormat="1" applyFont="1" applyBorder="1" applyAlignment="1">
      <alignment horizontal="center" vertical="center"/>
    </xf>
    <xf numFmtId="165" fontId="27" fillId="2" borderId="1" xfId="0" applyNumberFormat="1" applyFont="1" applyFill="1" applyBorder="1" applyAlignment="1">
      <alignment horizontal="center" vertical="center"/>
    </xf>
    <xf numFmtId="166" fontId="28" fillId="0" borderId="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2" fontId="28" fillId="0" borderId="1" xfId="0" applyNumberFormat="1" applyFont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/>
    </xf>
    <xf numFmtId="164" fontId="27" fillId="0" borderId="4" xfId="0" applyNumberFormat="1" applyFont="1" applyBorder="1" applyAlignment="1">
      <alignment horizontal="center" vertical="center" wrapText="1"/>
    </xf>
    <xf numFmtId="164" fontId="25" fillId="0" borderId="4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166" fontId="25" fillId="0" borderId="15" xfId="1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166" fontId="26" fillId="0" borderId="2" xfId="0" applyNumberFormat="1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 vertical="center"/>
    </xf>
    <xf numFmtId="2" fontId="26" fillId="0" borderId="2" xfId="0" applyNumberFormat="1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 wrapText="1"/>
    </xf>
    <xf numFmtId="4" fontId="26" fillId="0" borderId="17" xfId="0" applyNumberFormat="1" applyFont="1" applyBorder="1" applyAlignment="1">
      <alignment horizontal="center" vertical="center"/>
    </xf>
    <xf numFmtId="166" fontId="26" fillId="0" borderId="17" xfId="0" applyNumberFormat="1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/>
    </xf>
    <xf numFmtId="2" fontId="26" fillId="0" borderId="18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wrapText="1"/>
    </xf>
    <xf numFmtId="164" fontId="25" fillId="0" borderId="6" xfId="0" applyNumberFormat="1" applyFont="1" applyBorder="1" applyAlignment="1">
      <alignment horizontal="center" vertical="center"/>
    </xf>
    <xf numFmtId="166" fontId="25" fillId="0" borderId="6" xfId="1" applyNumberFormat="1" applyFont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 wrapText="1"/>
    </xf>
    <xf numFmtId="166" fontId="26" fillId="0" borderId="3" xfId="0" applyNumberFormat="1" applyFont="1" applyBorder="1" applyAlignment="1">
      <alignment horizontal="center" vertical="center" wrapText="1"/>
    </xf>
    <xf numFmtId="2" fontId="26" fillId="0" borderId="3" xfId="0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/>
    </xf>
    <xf numFmtId="2" fontId="26" fillId="0" borderId="3" xfId="0" applyNumberFormat="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/>
    </xf>
    <xf numFmtId="0" fontId="8" fillId="0" borderId="26" xfId="0" applyFont="1" applyFill="1" applyBorder="1" applyAlignment="1">
      <alignment horizontal="center" vertical="center" wrapText="1"/>
    </xf>
    <xf numFmtId="164" fontId="27" fillId="0" borderId="4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Fill="1"/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4" fontId="31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166" fontId="32" fillId="0" borderId="1" xfId="1" applyNumberFormat="1" applyFont="1" applyBorder="1" applyAlignment="1">
      <alignment horizontal="center" vertical="center"/>
    </xf>
    <xf numFmtId="166" fontId="32" fillId="0" borderId="1" xfId="1" applyNumberFormat="1" applyFont="1" applyBorder="1" applyAlignment="1">
      <alignment horizontal="center" vertical="center" wrapText="1"/>
    </xf>
    <xf numFmtId="4" fontId="33" fillId="0" borderId="1" xfId="0" applyNumberFormat="1" applyFont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4" fontId="31" fillId="0" borderId="1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 wrapText="1"/>
    </xf>
    <xf numFmtId="164" fontId="32" fillId="0" borderId="1" xfId="0" applyNumberFormat="1" applyFont="1" applyFill="1" applyBorder="1" applyAlignment="1" applyProtection="1">
      <alignment horizontal="center" vertical="center" wrapText="1"/>
    </xf>
    <xf numFmtId="4" fontId="33" fillId="0" borderId="7" xfId="0" applyNumberFormat="1" applyFont="1" applyBorder="1" applyAlignment="1">
      <alignment horizontal="center" vertical="center"/>
    </xf>
    <xf numFmtId="4" fontId="33" fillId="0" borderId="7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49" fontId="37" fillId="0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0" fontId="30" fillId="0" borderId="7" xfId="0" applyFont="1" applyBorder="1" applyAlignment="1">
      <alignment vertical="center" wrapText="1"/>
    </xf>
    <xf numFmtId="0" fontId="38" fillId="0" borderId="0" xfId="0" applyFont="1"/>
    <xf numFmtId="166" fontId="27" fillId="0" borderId="4" xfId="1" applyNumberFormat="1" applyFont="1" applyFill="1" applyBorder="1" applyAlignment="1">
      <alignment horizontal="center" vertical="center"/>
    </xf>
    <xf numFmtId="166" fontId="25" fillId="0" borderId="4" xfId="1" applyNumberFormat="1" applyFont="1" applyFill="1" applyBorder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29" fillId="0" borderId="0" xfId="2"/>
    <xf numFmtId="164" fontId="25" fillId="0" borderId="4" xfId="0" applyNumberFormat="1" applyFont="1" applyFill="1" applyBorder="1" applyAlignment="1">
      <alignment horizontal="center" vertical="center" wrapText="1"/>
    </xf>
    <xf numFmtId="164" fontId="25" fillId="0" borderId="15" xfId="0" applyNumberFormat="1" applyFont="1" applyFill="1" applyBorder="1" applyAlignment="1">
      <alignment horizontal="center" vertical="center" wrapText="1"/>
    </xf>
    <xf numFmtId="164" fontId="25" fillId="0" borderId="16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wrapText="1"/>
    </xf>
    <xf numFmtId="0" fontId="29" fillId="0" borderId="0" xfId="2" applyFill="1"/>
    <xf numFmtId="0" fontId="15" fillId="0" borderId="1" xfId="2" applyFont="1" applyFill="1" applyBorder="1" applyAlignment="1">
      <alignment horizontal="center" vertical="center" wrapText="1"/>
    </xf>
    <xf numFmtId="164" fontId="15" fillId="0" borderId="2" xfId="2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center" vertical="center" wrapText="1"/>
    </xf>
    <xf numFmtId="164" fontId="39" fillId="0" borderId="2" xfId="2" applyNumberFormat="1" applyFont="1" applyFill="1" applyBorder="1" applyAlignment="1">
      <alignment horizontal="center" vertical="center" wrapText="1"/>
    </xf>
    <xf numFmtId="164" fontId="39" fillId="0" borderId="1" xfId="0" applyNumberFormat="1" applyFont="1" applyFill="1" applyBorder="1" applyAlignment="1" applyProtection="1">
      <alignment horizontal="center" vertical="center" wrapText="1"/>
    </xf>
    <xf numFmtId="164" fontId="39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164" fontId="29" fillId="0" borderId="0" xfId="2" applyNumberFormat="1"/>
    <xf numFmtId="166" fontId="43" fillId="0" borderId="1" xfId="1" applyNumberFormat="1" applyFont="1" applyBorder="1" applyAlignment="1">
      <alignment horizontal="center" vertical="center"/>
    </xf>
    <xf numFmtId="49" fontId="44" fillId="3" borderId="1" xfId="0" applyNumberFormat="1" applyFont="1" applyFill="1" applyBorder="1" applyAlignment="1">
      <alignment horizontal="left" vertical="top" wrapText="1"/>
    </xf>
    <xf numFmtId="166" fontId="32" fillId="0" borderId="1" xfId="1" applyNumberFormat="1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166" fontId="32" fillId="0" borderId="1" xfId="1" applyNumberFormat="1" applyFont="1" applyFill="1" applyBorder="1" applyAlignment="1">
      <alignment horizontal="center" vertical="center"/>
    </xf>
    <xf numFmtId="4" fontId="33" fillId="0" borderId="7" xfId="0" applyNumberFormat="1" applyFont="1" applyFill="1" applyBorder="1" applyAlignment="1">
      <alignment horizontal="center" vertical="center"/>
    </xf>
    <xf numFmtId="43" fontId="45" fillId="0" borderId="1" xfId="0" applyNumberFormat="1" applyFont="1" applyBorder="1" applyAlignment="1">
      <alignment vertical="center" wrapText="1"/>
    </xf>
    <xf numFmtId="43" fontId="46" fillId="0" borderId="1" xfId="0" applyNumberFormat="1" applyFont="1" applyBorder="1" applyAlignment="1">
      <alignment vertical="center" wrapText="1"/>
    </xf>
    <xf numFmtId="164" fontId="25" fillId="0" borderId="6" xfId="0" applyNumberFormat="1" applyFont="1" applyFill="1" applyBorder="1" applyAlignment="1">
      <alignment horizontal="center" vertical="center"/>
    </xf>
    <xf numFmtId="164" fontId="25" fillId="0" borderId="4" xfId="0" applyNumberFormat="1" applyFont="1" applyFill="1" applyBorder="1" applyAlignment="1">
      <alignment horizontal="center" vertical="center"/>
    </xf>
    <xf numFmtId="164" fontId="27" fillId="0" borderId="4" xfId="0" applyNumberFormat="1" applyFont="1" applyFill="1" applyBorder="1" applyAlignment="1">
      <alignment horizontal="center" vertical="center"/>
    </xf>
    <xf numFmtId="4" fontId="39" fillId="0" borderId="1" xfId="4" applyNumberFormat="1" applyFont="1" applyFill="1" applyBorder="1" applyAlignment="1">
      <alignment horizontal="center" vertical="center"/>
    </xf>
    <xf numFmtId="166" fontId="16" fillId="0" borderId="1" xfId="1" applyNumberFormat="1" applyFont="1" applyFill="1" applyBorder="1" applyAlignment="1">
      <alignment horizontal="center" vertical="center"/>
    </xf>
    <xf numFmtId="166" fontId="25" fillId="0" borderId="15" xfId="1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left" wrapText="1"/>
    </xf>
    <xf numFmtId="166" fontId="26" fillId="0" borderId="3" xfId="0" applyNumberFormat="1" applyFont="1" applyFill="1" applyBorder="1" applyAlignment="1">
      <alignment horizontal="center" vertical="center" wrapText="1"/>
    </xf>
    <xf numFmtId="2" fontId="26" fillId="0" borderId="3" xfId="0" applyNumberFormat="1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66" fontId="26" fillId="0" borderId="1" xfId="0" applyNumberFormat="1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/>
    </xf>
    <xf numFmtId="165" fontId="27" fillId="0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48" fillId="0" borderId="28" xfId="5" applyNumberFormat="1" applyFont="1" applyFill="1" applyAlignment="1" applyProtection="1">
      <alignment horizontal="center" vertical="center"/>
    </xf>
    <xf numFmtId="166" fontId="26" fillId="0" borderId="2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49" fillId="0" borderId="2" xfId="0" applyFont="1" applyBorder="1" applyAlignment="1">
      <alignment horizontal="left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166" fontId="25" fillId="0" borderId="2" xfId="1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166" fontId="25" fillId="0" borderId="2" xfId="1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166" fontId="26" fillId="0" borderId="17" xfId="0" applyNumberFormat="1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164" fontId="50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64" fontId="50" fillId="0" borderId="1" xfId="0" applyNumberFormat="1" applyFont="1" applyFill="1" applyBorder="1" applyAlignment="1" applyProtection="1">
      <alignment horizontal="center" vertical="center" wrapText="1"/>
    </xf>
    <xf numFmtId="164" fontId="39" fillId="0" borderId="1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 applyProtection="1">
      <alignment horizontal="center" vertical="center" wrapText="1"/>
      <protection hidden="1"/>
    </xf>
    <xf numFmtId="49" fontId="15" fillId="0" borderId="1" xfId="0" applyNumberFormat="1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/>
    </xf>
    <xf numFmtId="0" fontId="39" fillId="0" borderId="1" xfId="2" applyFont="1" applyFill="1" applyBorder="1" applyAlignment="1">
      <alignment horizontal="center"/>
    </xf>
    <xf numFmtId="164" fontId="29" fillId="0" borderId="1" xfId="2" applyNumberFormat="1" applyBorder="1"/>
    <xf numFmtId="165" fontId="39" fillId="0" borderId="1" xfId="2" applyNumberFormat="1" applyFont="1" applyBorder="1" applyAlignment="1">
      <alignment horizontal="center"/>
    </xf>
    <xf numFmtId="164" fontId="39" fillId="0" borderId="1" xfId="2" applyNumberFormat="1" applyFont="1" applyBorder="1" applyAlignment="1">
      <alignment horizontal="center"/>
    </xf>
    <xf numFmtId="0" fontId="29" fillId="0" borderId="0" xfId="2" applyAlignment="1">
      <alignment horizontal="center"/>
    </xf>
    <xf numFmtId="0" fontId="39" fillId="0" borderId="1" xfId="2" applyFont="1" applyBorder="1" applyAlignment="1">
      <alignment horizontal="center" wrapText="1"/>
    </xf>
    <xf numFmtId="4" fontId="39" fillId="0" borderId="1" xfId="2" applyNumberFormat="1" applyFont="1" applyBorder="1" applyAlignment="1">
      <alignment horizontal="center"/>
    </xf>
    <xf numFmtId="0" fontId="42" fillId="0" borderId="0" xfId="2" applyFont="1" applyBorder="1" applyAlignment="1">
      <alignment horizontal="center" wrapText="1"/>
    </xf>
    <xf numFmtId="0" fontId="39" fillId="4" borderId="1" xfId="2" applyFont="1" applyFill="1" applyBorder="1" applyAlignment="1">
      <alignment horizontal="center"/>
    </xf>
    <xf numFmtId="165" fontId="39" fillId="4" borderId="1" xfId="2" applyNumberFormat="1" applyFont="1" applyFill="1" applyBorder="1" applyAlignment="1">
      <alignment horizontal="center"/>
    </xf>
    <xf numFmtId="164" fontId="29" fillId="0" borderId="0" xfId="2" applyNumberFormat="1" applyFill="1"/>
    <xf numFmtId="164" fontId="29" fillId="0" borderId="1" xfId="2" applyNumberFormat="1" applyFill="1" applyBorder="1"/>
    <xf numFmtId="164" fontId="39" fillId="0" borderId="1" xfId="2" applyNumberFormat="1" applyFont="1" applyFill="1" applyBorder="1" applyAlignment="1">
      <alignment horizontal="center"/>
    </xf>
    <xf numFmtId="0" fontId="31" fillId="0" borderId="1" xfId="0" applyFont="1" applyBorder="1" applyAlignment="1">
      <alignment horizontal="center" wrapText="1"/>
    </xf>
    <xf numFmtId="4" fontId="1" fillId="0" borderId="0" xfId="0" applyNumberFormat="1" applyFont="1" applyAlignment="1">
      <alignment horizontal="center"/>
    </xf>
    <xf numFmtId="4" fontId="30" fillId="0" borderId="3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" fontId="30" fillId="0" borderId="5" xfId="0" applyNumberFormat="1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4" fontId="30" fillId="0" borderId="4" xfId="0" applyNumberFormat="1" applyFont="1" applyBorder="1" applyAlignment="1">
      <alignment horizontal="center" vertical="top" wrapText="1"/>
    </xf>
    <xf numFmtId="4" fontId="30" fillId="0" borderId="1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wrapText="1"/>
    </xf>
    <xf numFmtId="0" fontId="42" fillId="0" borderId="27" xfId="2" applyFont="1" applyBorder="1" applyAlignment="1">
      <alignment horizontal="center" wrapText="1"/>
    </xf>
    <xf numFmtId="0" fontId="40" fillId="0" borderId="0" xfId="2" applyFont="1" applyAlignment="1">
      <alignment horizontal="right"/>
    </xf>
  </cellXfs>
  <cellStyles count="6">
    <cellStyle name="xl45" xfId="5"/>
    <cellStyle name="Обычный" xfId="0" builtinId="0"/>
    <cellStyle name="Обычный 2" xfId="2"/>
    <cellStyle name="Обычный 3" xfId="4"/>
    <cellStyle name="Обычный_tmp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view="pageBreakPreview" zoomScaleNormal="100" zoomScaleSheetLayoutView="100" workbookViewId="0">
      <selection activeCell="A52" sqref="A52:XFD52"/>
    </sheetView>
  </sheetViews>
  <sheetFormatPr defaultRowHeight="15.75" x14ac:dyDescent="0.25"/>
  <cols>
    <col min="1" max="1" width="45" style="112" customWidth="1"/>
    <col min="2" max="2" width="5.85546875" customWidth="1"/>
    <col min="3" max="3" width="17.7109375" style="4" customWidth="1"/>
    <col min="4" max="5" width="18.28515625" style="9" customWidth="1"/>
    <col min="6" max="6" width="18.7109375" style="87" customWidth="1"/>
    <col min="7" max="8" width="18.5703125" style="87" customWidth="1"/>
    <col min="9" max="9" width="18.28515625" style="87" customWidth="1"/>
    <col min="10" max="10" width="18" style="87" customWidth="1"/>
    <col min="11" max="11" width="14.7109375" style="3" customWidth="1"/>
  </cols>
  <sheetData>
    <row r="1" spans="1:11" x14ac:dyDescent="0.25">
      <c r="A1" s="13"/>
      <c r="B1" s="10"/>
      <c r="D1" s="8"/>
      <c r="E1" s="8"/>
      <c r="F1" s="85"/>
      <c r="G1" s="85"/>
      <c r="H1" s="85"/>
      <c r="I1" s="85"/>
      <c r="J1" s="203" t="s">
        <v>33</v>
      </c>
      <c r="K1" s="203"/>
    </row>
    <row r="2" spans="1:11" ht="49.5" customHeight="1" x14ac:dyDescent="0.3">
      <c r="A2" s="202" t="s">
        <v>124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</row>
    <row r="3" spans="1:11" ht="63" customHeight="1" x14ac:dyDescent="0.25">
      <c r="A3" s="205" t="s">
        <v>0</v>
      </c>
      <c r="B3" s="208" t="s">
        <v>3</v>
      </c>
      <c r="C3" s="207" t="s">
        <v>125</v>
      </c>
      <c r="D3" s="209" t="s">
        <v>126</v>
      </c>
      <c r="E3" s="210"/>
      <c r="F3" s="210"/>
      <c r="G3" s="210"/>
      <c r="H3" s="210"/>
      <c r="I3" s="210"/>
      <c r="J3" s="204" t="s">
        <v>127</v>
      </c>
      <c r="K3" s="204"/>
    </row>
    <row r="4" spans="1:11" ht="49.5" customHeight="1" x14ac:dyDescent="0.25">
      <c r="A4" s="206"/>
      <c r="B4" s="208"/>
      <c r="C4" s="207"/>
      <c r="D4" s="88" t="s">
        <v>130</v>
      </c>
      <c r="E4" s="88" t="s">
        <v>132</v>
      </c>
      <c r="F4" s="89" t="s">
        <v>134</v>
      </c>
      <c r="G4" s="89" t="s">
        <v>135</v>
      </c>
      <c r="H4" s="89" t="s">
        <v>136</v>
      </c>
      <c r="I4" s="89" t="s">
        <v>137</v>
      </c>
      <c r="J4" s="124" t="s">
        <v>31</v>
      </c>
      <c r="K4" s="11" t="s">
        <v>32</v>
      </c>
    </row>
    <row r="5" spans="1:11" s="6" customFormat="1" ht="20.25" x14ac:dyDescent="0.25">
      <c r="A5" s="106" t="s">
        <v>19</v>
      </c>
      <c r="B5" s="5"/>
      <c r="C5" s="90">
        <f t="shared" ref="C5:I5" si="0">C6+C46</f>
        <v>1193010.7</v>
      </c>
      <c r="D5" s="91">
        <f t="shared" si="0"/>
        <v>1225002.6000000001</v>
      </c>
      <c r="E5" s="90">
        <f t="shared" si="0"/>
        <v>1245354.6000000001</v>
      </c>
      <c r="F5" s="101">
        <f t="shared" si="0"/>
        <v>1264758.5</v>
      </c>
      <c r="G5" s="101">
        <f t="shared" si="0"/>
        <v>1305066.3</v>
      </c>
      <c r="H5" s="92">
        <f t="shared" si="0"/>
        <v>1342699.6</v>
      </c>
      <c r="I5" s="92">
        <f t="shared" si="0"/>
        <v>1345819.7</v>
      </c>
      <c r="J5" s="101">
        <f>I5-C5</f>
        <v>152809</v>
      </c>
      <c r="K5" s="90">
        <f>I5/C5*100-100</f>
        <v>12.808686460230405</v>
      </c>
    </row>
    <row r="6" spans="1:11" ht="38.25" customHeight="1" x14ac:dyDescent="0.25">
      <c r="A6" s="107" t="s">
        <v>20</v>
      </c>
      <c r="B6" s="1"/>
      <c r="C6" s="93">
        <v>458214.7</v>
      </c>
      <c r="D6" s="94">
        <v>458287.8</v>
      </c>
      <c r="E6" s="94">
        <v>458287.8</v>
      </c>
      <c r="F6" s="136">
        <v>472358.6</v>
      </c>
      <c r="G6" s="136">
        <v>480058.7</v>
      </c>
      <c r="H6" s="136">
        <v>485091.6</v>
      </c>
      <c r="I6" s="94">
        <v>486877.2</v>
      </c>
      <c r="J6" s="100">
        <f>I6-C6</f>
        <v>28662.5</v>
      </c>
      <c r="K6" s="95">
        <f>I6/C6*100-100</f>
        <v>6.2552554512109708</v>
      </c>
    </row>
    <row r="7" spans="1:11" s="36" customFormat="1" ht="15.75" customHeight="1" x14ac:dyDescent="0.25">
      <c r="A7" s="108" t="s">
        <v>1</v>
      </c>
      <c r="B7" s="35"/>
      <c r="C7" s="96" t="s">
        <v>4</v>
      </c>
      <c r="D7" s="97">
        <f t="shared" ref="D7:H7" si="1">D6-C6</f>
        <v>73.099999999976717</v>
      </c>
      <c r="E7" s="97">
        <f>E6-D6</f>
        <v>0</v>
      </c>
      <c r="F7" s="137">
        <f t="shared" si="1"/>
        <v>14070.799999999988</v>
      </c>
      <c r="G7" s="137">
        <f t="shared" si="1"/>
        <v>7700.1000000000349</v>
      </c>
      <c r="H7" s="137">
        <f t="shared" si="1"/>
        <v>5032.8999999999651</v>
      </c>
      <c r="I7" s="97">
        <f>I6-H6</f>
        <v>1785.6000000000349</v>
      </c>
      <c r="J7" s="100" t="s">
        <v>4</v>
      </c>
      <c r="K7" s="95" t="s">
        <v>4</v>
      </c>
    </row>
    <row r="8" spans="1:11" ht="30.75" customHeight="1" x14ac:dyDescent="0.25">
      <c r="A8" s="107" t="s">
        <v>51</v>
      </c>
      <c r="B8" s="1"/>
      <c r="C8" s="93">
        <v>353615.9</v>
      </c>
      <c r="D8" s="93">
        <v>353615.9</v>
      </c>
      <c r="E8" s="93">
        <v>353615.9</v>
      </c>
      <c r="F8" s="138">
        <v>353615.9</v>
      </c>
      <c r="G8" s="138">
        <v>353615.9</v>
      </c>
      <c r="H8" s="138">
        <v>353615.9</v>
      </c>
      <c r="I8" s="93">
        <v>354038</v>
      </c>
      <c r="J8" s="100">
        <f>I8-C8</f>
        <v>422.09999999997672</v>
      </c>
      <c r="K8" s="95">
        <f>I8/C8*100-100</f>
        <v>0.11936680449041148</v>
      </c>
    </row>
    <row r="9" spans="1:11" ht="30" customHeight="1" x14ac:dyDescent="0.25">
      <c r="A9" s="107" t="s">
        <v>36</v>
      </c>
      <c r="B9" s="1"/>
      <c r="C9" s="93">
        <v>353615.9</v>
      </c>
      <c r="D9" s="93">
        <v>353615.9</v>
      </c>
      <c r="E9" s="93">
        <v>353615.9</v>
      </c>
      <c r="F9" s="138">
        <v>353615.9</v>
      </c>
      <c r="G9" s="138">
        <v>353615.9</v>
      </c>
      <c r="H9" s="138">
        <v>353615.9</v>
      </c>
      <c r="I9" s="93">
        <v>354038</v>
      </c>
      <c r="J9" s="100">
        <f>I9-C9</f>
        <v>422.09999999997672</v>
      </c>
      <c r="K9" s="95">
        <f>I9/C9*100-100</f>
        <v>0.11936680449041148</v>
      </c>
    </row>
    <row r="10" spans="1:11" s="36" customFormat="1" ht="22.5" customHeight="1" x14ac:dyDescent="0.25">
      <c r="A10" s="108" t="s">
        <v>1</v>
      </c>
      <c r="B10" s="140"/>
      <c r="C10" s="96" t="s">
        <v>4</v>
      </c>
      <c r="D10" s="97">
        <f>D9-C9</f>
        <v>0</v>
      </c>
      <c r="E10" s="96">
        <f>E9-C9</f>
        <v>0</v>
      </c>
      <c r="F10" s="123">
        <f t="shared" ref="F10:H10" si="2">F9-E9</f>
        <v>0</v>
      </c>
      <c r="G10" s="123">
        <f t="shared" si="2"/>
        <v>0</v>
      </c>
      <c r="H10" s="123">
        <f t="shared" si="2"/>
        <v>0</v>
      </c>
      <c r="I10" s="96">
        <f>I9-H9</f>
        <v>422.09999999997672</v>
      </c>
      <c r="J10" s="100" t="s">
        <v>4</v>
      </c>
      <c r="K10" s="95" t="s">
        <v>4</v>
      </c>
    </row>
    <row r="11" spans="1:11" s="36" customFormat="1" ht="28.5" customHeight="1" x14ac:dyDescent="0.25">
      <c r="A11" s="107" t="s">
        <v>83</v>
      </c>
      <c r="B11" s="141"/>
      <c r="C11" s="93">
        <v>2313.3000000000002</v>
      </c>
      <c r="D11" s="93">
        <v>2313.3000000000002</v>
      </c>
      <c r="E11" s="93">
        <v>2313.3000000000002</v>
      </c>
      <c r="F11" s="138">
        <v>2313.3000000000002</v>
      </c>
      <c r="G11" s="138">
        <v>2313.3000000000002</v>
      </c>
      <c r="H11" s="138">
        <v>2313.3000000000002</v>
      </c>
      <c r="I11" s="138">
        <v>2313.3000000000002</v>
      </c>
      <c r="J11" s="100">
        <f>I11-C11</f>
        <v>0</v>
      </c>
      <c r="K11" s="95">
        <f>I11/C11*100-100</f>
        <v>0</v>
      </c>
    </row>
    <row r="12" spans="1:11" s="36" customFormat="1" ht="45.75" customHeight="1" x14ac:dyDescent="0.25">
      <c r="A12" s="107" t="s">
        <v>84</v>
      </c>
      <c r="B12" s="35"/>
      <c r="C12" s="93">
        <v>2313.3000000000002</v>
      </c>
      <c r="D12" s="93">
        <v>2313.3000000000002</v>
      </c>
      <c r="E12" s="93">
        <v>2313.3000000000002</v>
      </c>
      <c r="F12" s="138">
        <v>2313.3000000000002</v>
      </c>
      <c r="G12" s="138">
        <v>2313.3000000000002</v>
      </c>
      <c r="H12" s="138">
        <v>2313.3000000000002</v>
      </c>
      <c r="I12" s="138">
        <v>2313.3000000000002</v>
      </c>
      <c r="J12" s="100">
        <f>I12-C12</f>
        <v>0</v>
      </c>
      <c r="K12" s="95">
        <f>I12/C12*100-100</f>
        <v>0</v>
      </c>
    </row>
    <row r="13" spans="1:11" s="36" customFormat="1" ht="30.75" customHeight="1" x14ac:dyDescent="0.25">
      <c r="A13" s="108" t="s">
        <v>1</v>
      </c>
      <c r="B13" s="35"/>
      <c r="C13" s="96" t="s">
        <v>4</v>
      </c>
      <c r="D13" s="98">
        <f>D12-C12</f>
        <v>0</v>
      </c>
      <c r="E13" s="98">
        <f>E12-D12</f>
        <v>0</v>
      </c>
      <c r="F13" s="100">
        <f t="shared" ref="F13:H13" si="3">F12-E12</f>
        <v>0</v>
      </c>
      <c r="G13" s="100">
        <f t="shared" si="3"/>
        <v>0</v>
      </c>
      <c r="H13" s="100">
        <f t="shared" si="3"/>
        <v>0</v>
      </c>
      <c r="I13" s="95">
        <f>I12-H12</f>
        <v>0</v>
      </c>
      <c r="J13" s="100" t="s">
        <v>4</v>
      </c>
      <c r="K13" s="95" t="s">
        <v>4</v>
      </c>
    </row>
    <row r="14" spans="1:11" ht="30.75" customHeight="1" x14ac:dyDescent="0.25">
      <c r="A14" s="107" t="s">
        <v>37</v>
      </c>
      <c r="B14" s="1"/>
      <c r="C14" s="93">
        <v>18545</v>
      </c>
      <c r="D14" s="93">
        <v>18545</v>
      </c>
      <c r="E14" s="93">
        <v>18545</v>
      </c>
      <c r="F14" s="138">
        <v>18545</v>
      </c>
      <c r="G14" s="138">
        <v>22002.400000000001</v>
      </c>
      <c r="H14" s="136">
        <v>22492.2</v>
      </c>
      <c r="I14" s="99">
        <v>22492.2</v>
      </c>
      <c r="J14" s="100">
        <f>I14-C14</f>
        <v>3947.2000000000007</v>
      </c>
      <c r="K14" s="95">
        <f>I14/C14*100-100</f>
        <v>21.284443246157991</v>
      </c>
    </row>
    <row r="15" spans="1:11" ht="30.75" customHeight="1" x14ac:dyDescent="0.25">
      <c r="A15" s="107" t="s">
        <v>128</v>
      </c>
      <c r="B15" s="1"/>
      <c r="C15" s="93">
        <v>15295</v>
      </c>
      <c r="D15" s="93">
        <v>15295</v>
      </c>
      <c r="E15" s="93">
        <v>15295</v>
      </c>
      <c r="F15" s="138">
        <v>15295</v>
      </c>
      <c r="G15" s="138">
        <v>13852.4</v>
      </c>
      <c r="H15" s="136">
        <v>13144.2</v>
      </c>
      <c r="I15" s="99">
        <v>12916.2</v>
      </c>
      <c r="J15" s="100">
        <f>I15-C15</f>
        <v>-2378.7999999999993</v>
      </c>
      <c r="K15" s="95">
        <f>I15/C15*100-100</f>
        <v>-15.552795031055894</v>
      </c>
    </row>
    <row r="16" spans="1:11" ht="30.75" customHeight="1" x14ac:dyDescent="0.25">
      <c r="A16" s="107" t="s">
        <v>129</v>
      </c>
      <c r="B16" s="1"/>
      <c r="C16" s="134" t="s">
        <v>4</v>
      </c>
      <c r="D16" s="98">
        <f t="shared" ref="D16:I16" si="4">D15-C15</f>
        <v>0</v>
      </c>
      <c r="E16" s="98">
        <f t="shared" si="4"/>
        <v>0</v>
      </c>
      <c r="F16" s="99">
        <f t="shared" si="4"/>
        <v>0</v>
      </c>
      <c r="G16" s="99">
        <f t="shared" si="4"/>
        <v>-1442.6000000000004</v>
      </c>
      <c r="H16" s="99">
        <f t="shared" si="4"/>
        <v>-708.19999999999891</v>
      </c>
      <c r="I16" s="99">
        <f t="shared" si="4"/>
        <v>-228</v>
      </c>
      <c r="J16" s="100" t="s">
        <v>4</v>
      </c>
      <c r="K16" s="95" t="s">
        <v>4</v>
      </c>
    </row>
    <row r="17" spans="1:11" ht="52.5" customHeight="1" x14ac:dyDescent="0.25">
      <c r="A17" s="107" t="s">
        <v>52</v>
      </c>
      <c r="B17" s="1"/>
      <c r="C17" s="93">
        <v>250</v>
      </c>
      <c r="D17" s="93">
        <v>250</v>
      </c>
      <c r="E17" s="93">
        <v>250</v>
      </c>
      <c r="F17" s="136">
        <v>250</v>
      </c>
      <c r="G17" s="136">
        <v>3450</v>
      </c>
      <c r="H17" s="136">
        <v>4150</v>
      </c>
      <c r="I17" s="99">
        <v>4378</v>
      </c>
      <c r="J17" s="100">
        <f>I17-C17</f>
        <v>4128</v>
      </c>
      <c r="K17" s="95">
        <f>I17/C17*100-100</f>
        <v>1651.2</v>
      </c>
    </row>
    <row r="18" spans="1:11" s="36" customFormat="1" ht="21.75" customHeight="1" x14ac:dyDescent="0.25">
      <c r="A18" s="108" t="s">
        <v>1</v>
      </c>
      <c r="B18" s="35"/>
      <c r="C18" s="96" t="s">
        <v>4</v>
      </c>
      <c r="D18" s="97">
        <f>D17-C17</f>
        <v>0</v>
      </c>
      <c r="E18" s="96">
        <f>E17-C17</f>
        <v>0</v>
      </c>
      <c r="F18" s="123">
        <f t="shared" ref="F18:H18" si="5">F17-E17</f>
        <v>0</v>
      </c>
      <c r="G18" s="123">
        <f t="shared" si="5"/>
        <v>3200</v>
      </c>
      <c r="H18" s="123">
        <f t="shared" si="5"/>
        <v>700</v>
      </c>
      <c r="I18" s="96">
        <f>I17-H17</f>
        <v>228</v>
      </c>
      <c r="J18" s="100" t="s">
        <v>4</v>
      </c>
      <c r="K18" s="95" t="s">
        <v>4</v>
      </c>
    </row>
    <row r="19" spans="1:11" ht="29.25" customHeight="1" x14ac:dyDescent="0.25">
      <c r="A19" s="107" t="s">
        <v>53</v>
      </c>
      <c r="B19" s="1"/>
      <c r="C19" s="93">
        <v>3000</v>
      </c>
      <c r="D19" s="93">
        <v>3000</v>
      </c>
      <c r="E19" s="93">
        <v>3000</v>
      </c>
      <c r="F19" s="138">
        <v>3000</v>
      </c>
      <c r="G19" s="138">
        <v>4700</v>
      </c>
      <c r="H19" s="136">
        <v>5198</v>
      </c>
      <c r="I19" s="99">
        <v>5198</v>
      </c>
      <c r="J19" s="100">
        <f>I19-C19</f>
        <v>2198</v>
      </c>
      <c r="K19" s="95">
        <f>I19/C19*100-100</f>
        <v>73.266666666666652</v>
      </c>
    </row>
    <row r="20" spans="1:11" s="36" customFormat="1" ht="18" customHeight="1" x14ac:dyDescent="0.25">
      <c r="A20" s="108" t="s">
        <v>1</v>
      </c>
      <c r="B20" s="35"/>
      <c r="C20" s="96" t="s">
        <v>4</v>
      </c>
      <c r="D20" s="97">
        <v>0</v>
      </c>
      <c r="E20" s="98">
        <f>E19-C19</f>
        <v>0</v>
      </c>
      <c r="F20" s="99">
        <f>F19-E19</f>
        <v>0</v>
      </c>
      <c r="G20" s="99">
        <f>G19-F19</f>
        <v>1700</v>
      </c>
      <c r="H20" s="123">
        <f>H19-G19</f>
        <v>498</v>
      </c>
      <c r="I20" s="96">
        <f>I19-H19</f>
        <v>0</v>
      </c>
      <c r="J20" s="100" t="s">
        <v>4</v>
      </c>
      <c r="K20" s="95" t="s">
        <v>4</v>
      </c>
    </row>
    <row r="21" spans="1:11" ht="15.75" customHeight="1" x14ac:dyDescent="0.25">
      <c r="A21" s="107" t="s">
        <v>47</v>
      </c>
      <c r="B21" s="1"/>
      <c r="C21" s="95">
        <v>25900</v>
      </c>
      <c r="D21" s="95">
        <v>25900</v>
      </c>
      <c r="E21" s="95">
        <v>25900</v>
      </c>
      <c r="F21" s="100">
        <v>25900</v>
      </c>
      <c r="G21" s="100">
        <v>25900</v>
      </c>
      <c r="H21" s="100">
        <v>25900</v>
      </c>
      <c r="I21" s="99">
        <v>26200</v>
      </c>
      <c r="J21" s="100">
        <f>I21-C21</f>
        <v>300</v>
      </c>
      <c r="K21" s="95">
        <f>I21/C21*100-100</f>
        <v>1.1583011583011569</v>
      </c>
    </row>
    <row r="22" spans="1:11" ht="25.5" customHeight="1" x14ac:dyDescent="0.25">
      <c r="A22" s="107" t="s">
        <v>54</v>
      </c>
      <c r="B22" s="1"/>
      <c r="C22" s="93">
        <v>11900</v>
      </c>
      <c r="D22" s="93">
        <v>11900</v>
      </c>
      <c r="E22" s="93">
        <v>11900</v>
      </c>
      <c r="F22" s="138">
        <v>11900</v>
      </c>
      <c r="G22" s="138">
        <v>11900</v>
      </c>
      <c r="H22" s="136">
        <v>11900</v>
      </c>
      <c r="I22" s="99">
        <v>12200</v>
      </c>
      <c r="J22" s="100">
        <f>I22-C22</f>
        <v>300</v>
      </c>
      <c r="K22" s="95">
        <f>I22/C22*100-100</f>
        <v>2.5210084033613356</v>
      </c>
    </row>
    <row r="23" spans="1:11" s="36" customFormat="1" ht="21.75" customHeight="1" x14ac:dyDescent="0.25">
      <c r="A23" s="108" t="s">
        <v>1</v>
      </c>
      <c r="B23" s="35"/>
      <c r="C23" s="96" t="s">
        <v>4</v>
      </c>
      <c r="D23" s="97">
        <v>0</v>
      </c>
      <c r="E23" s="98">
        <f>E22-C22</f>
        <v>0</v>
      </c>
      <c r="F23" s="99">
        <f>F22-E22</f>
        <v>0</v>
      </c>
      <c r="G23" s="99">
        <f>G22-F22</f>
        <v>0</v>
      </c>
      <c r="H23" s="123">
        <v>0</v>
      </c>
      <c r="I23" s="123">
        <f>I22-H22</f>
        <v>300</v>
      </c>
      <c r="J23" s="100" t="s">
        <v>4</v>
      </c>
      <c r="K23" s="95" t="s">
        <v>4</v>
      </c>
    </row>
    <row r="24" spans="1:11" ht="15.75" customHeight="1" x14ac:dyDescent="0.25">
      <c r="A24" s="107" t="s">
        <v>55</v>
      </c>
      <c r="B24" s="1"/>
      <c r="C24" s="93">
        <v>14000</v>
      </c>
      <c r="D24" s="93">
        <v>14000</v>
      </c>
      <c r="E24" s="93">
        <v>14000</v>
      </c>
      <c r="F24" s="138">
        <v>14000</v>
      </c>
      <c r="G24" s="138">
        <v>14000</v>
      </c>
      <c r="H24" s="136">
        <v>14000</v>
      </c>
      <c r="I24" s="94">
        <v>14000</v>
      </c>
      <c r="J24" s="100">
        <f>I24-C24</f>
        <v>0</v>
      </c>
      <c r="K24" s="95">
        <f>I24/C24*100-100</f>
        <v>0</v>
      </c>
    </row>
    <row r="25" spans="1:11" s="36" customFormat="1" ht="15.75" customHeight="1" x14ac:dyDescent="0.25">
      <c r="A25" s="108" t="s">
        <v>1</v>
      </c>
      <c r="B25" s="35"/>
      <c r="C25" s="96" t="s">
        <v>4</v>
      </c>
      <c r="D25" s="97">
        <v>0</v>
      </c>
      <c r="E25" s="98">
        <f>E24-C24</f>
        <v>0</v>
      </c>
      <c r="F25" s="99">
        <f t="shared" ref="F25:H25" si="6">F24-E24</f>
        <v>0</v>
      </c>
      <c r="G25" s="99">
        <f t="shared" si="6"/>
        <v>0</v>
      </c>
      <c r="H25" s="123">
        <f t="shared" si="6"/>
        <v>0</v>
      </c>
      <c r="I25" s="96">
        <f>I24-H24</f>
        <v>0</v>
      </c>
      <c r="J25" s="100" t="s">
        <v>4</v>
      </c>
      <c r="K25" s="95" t="s">
        <v>4</v>
      </c>
    </row>
    <row r="26" spans="1:11" ht="20.25" customHeight="1" x14ac:dyDescent="0.25">
      <c r="A26" s="107" t="s">
        <v>38</v>
      </c>
      <c r="B26" s="1"/>
      <c r="C26" s="95">
        <v>6000</v>
      </c>
      <c r="D26" s="95">
        <v>6000</v>
      </c>
      <c r="E26" s="95">
        <v>6000</v>
      </c>
      <c r="F26" s="100">
        <v>6000</v>
      </c>
      <c r="G26" s="100">
        <v>6000</v>
      </c>
      <c r="H26" s="99">
        <v>6000</v>
      </c>
      <c r="I26" s="99">
        <v>6324.2</v>
      </c>
      <c r="J26" s="100">
        <f>I26-C26</f>
        <v>324.19999999999982</v>
      </c>
      <c r="K26" s="95">
        <f>I26/C26*100-100</f>
        <v>5.403333333333336</v>
      </c>
    </row>
    <row r="27" spans="1:11" s="36" customFormat="1" ht="20.25" customHeight="1" x14ac:dyDescent="0.25">
      <c r="A27" s="108" t="s">
        <v>1</v>
      </c>
      <c r="B27" s="35"/>
      <c r="C27" s="96" t="s">
        <v>4</v>
      </c>
      <c r="D27" s="97">
        <v>0</v>
      </c>
      <c r="E27" s="96">
        <v>0</v>
      </c>
      <c r="F27" s="123">
        <f t="shared" ref="F27:I27" si="7">F26-E26</f>
        <v>0</v>
      </c>
      <c r="G27" s="123">
        <f t="shared" si="7"/>
        <v>0</v>
      </c>
      <c r="H27" s="123">
        <f t="shared" si="7"/>
        <v>0</v>
      </c>
      <c r="I27" s="123">
        <f t="shared" si="7"/>
        <v>324.19999999999982</v>
      </c>
      <c r="J27" s="100" t="s">
        <v>4</v>
      </c>
      <c r="K27" s="95" t="s">
        <v>4</v>
      </c>
    </row>
    <row r="28" spans="1:11" ht="45" customHeight="1" x14ac:dyDescent="0.25">
      <c r="A28" s="107" t="s">
        <v>39</v>
      </c>
      <c r="B28" s="1"/>
      <c r="C28" s="93">
        <v>16127.6</v>
      </c>
      <c r="D28" s="93">
        <v>16127.6</v>
      </c>
      <c r="E28" s="93">
        <v>16127.6</v>
      </c>
      <c r="F28" s="138">
        <v>16131.9</v>
      </c>
      <c r="G28" s="138">
        <v>16149.7</v>
      </c>
      <c r="H28" s="136">
        <v>16291</v>
      </c>
      <c r="I28" s="94">
        <v>16291</v>
      </c>
      <c r="J28" s="100">
        <f>I28-C28</f>
        <v>163.39999999999964</v>
      </c>
      <c r="K28" s="95">
        <f>I28/C28*100-100</f>
        <v>1.0131699694933047</v>
      </c>
    </row>
    <row r="29" spans="1:11" s="36" customFormat="1" ht="21.75" customHeight="1" x14ac:dyDescent="0.25">
      <c r="A29" s="108" t="s">
        <v>1</v>
      </c>
      <c r="B29" s="35"/>
      <c r="C29" s="96" t="s">
        <v>4</v>
      </c>
      <c r="D29" s="97">
        <f>D28-C28</f>
        <v>0</v>
      </c>
      <c r="E29" s="96">
        <f>E28-C28</f>
        <v>0</v>
      </c>
      <c r="F29" s="123">
        <f t="shared" ref="F29:H29" si="8">F28-E28</f>
        <v>4.2999999999992724</v>
      </c>
      <c r="G29" s="123">
        <f t="shared" si="8"/>
        <v>17.800000000001091</v>
      </c>
      <c r="H29" s="123">
        <f t="shared" si="8"/>
        <v>141.29999999999927</v>
      </c>
      <c r="I29" s="96">
        <f>I28-H28</f>
        <v>0</v>
      </c>
      <c r="J29" s="100" t="s">
        <v>4</v>
      </c>
      <c r="K29" s="95" t="s">
        <v>4</v>
      </c>
    </row>
    <row r="30" spans="1:11" ht="54" customHeight="1" x14ac:dyDescent="0.25">
      <c r="A30" s="107" t="s">
        <v>184</v>
      </c>
      <c r="B30" s="1"/>
      <c r="C30" s="93">
        <v>13088.4</v>
      </c>
      <c r="D30" s="93">
        <v>13088.4</v>
      </c>
      <c r="E30" s="93">
        <v>13088.4</v>
      </c>
      <c r="F30" s="138">
        <v>13088.4</v>
      </c>
      <c r="G30" s="138">
        <v>13106.2</v>
      </c>
      <c r="H30" s="136">
        <v>13543</v>
      </c>
      <c r="I30" s="94">
        <v>13543</v>
      </c>
      <c r="J30" s="100">
        <f>I30-C30</f>
        <v>454.60000000000036</v>
      </c>
      <c r="K30" s="95">
        <f>I30/C30*100-100</f>
        <v>3.4733046056049801</v>
      </c>
    </row>
    <row r="31" spans="1:11" ht="19.5" customHeight="1" x14ac:dyDescent="0.25">
      <c r="A31" s="108" t="s">
        <v>1</v>
      </c>
      <c r="B31" s="1"/>
      <c r="C31" s="96" t="s">
        <v>4</v>
      </c>
      <c r="D31" s="97">
        <f>D30-C30</f>
        <v>0</v>
      </c>
      <c r="E31" s="96">
        <f>E30-C30</f>
        <v>0</v>
      </c>
      <c r="F31" s="123">
        <f t="shared" ref="F31:H31" si="9">F30-E30</f>
        <v>0</v>
      </c>
      <c r="G31" s="123">
        <f t="shared" si="9"/>
        <v>17.800000000001091</v>
      </c>
      <c r="H31" s="123">
        <f t="shared" si="9"/>
        <v>436.79999999999927</v>
      </c>
      <c r="I31" s="96">
        <f>I30-H30</f>
        <v>0</v>
      </c>
      <c r="J31" s="100" t="s">
        <v>4</v>
      </c>
      <c r="K31" s="95" t="s">
        <v>4</v>
      </c>
    </row>
    <row r="32" spans="1:11" ht="108.75" customHeight="1" x14ac:dyDescent="0.25">
      <c r="A32" s="107" t="s">
        <v>106</v>
      </c>
      <c r="B32" s="1"/>
      <c r="C32" s="93">
        <v>3039.2</v>
      </c>
      <c r="D32" s="93">
        <v>3039.2</v>
      </c>
      <c r="E32" s="93">
        <v>3039.2</v>
      </c>
      <c r="F32" s="138">
        <v>3039.2</v>
      </c>
      <c r="G32" s="138">
        <v>3039.2</v>
      </c>
      <c r="H32" s="136">
        <v>2743.7</v>
      </c>
      <c r="I32" s="136">
        <v>2743.7</v>
      </c>
      <c r="J32" s="100">
        <f>I32-C32</f>
        <v>-295.5</v>
      </c>
      <c r="K32" s="95">
        <f>I32/C32*100-100</f>
        <v>-9.7229534087917955</v>
      </c>
    </row>
    <row r="33" spans="1:11" ht="22.5" customHeight="1" x14ac:dyDescent="0.25">
      <c r="A33" s="108" t="s">
        <v>1</v>
      </c>
      <c r="B33" s="1"/>
      <c r="C33" s="96" t="s">
        <v>4</v>
      </c>
      <c r="D33" s="97">
        <f>D32-C32</f>
        <v>0</v>
      </c>
      <c r="E33" s="96">
        <f>E32-C32</f>
        <v>0</v>
      </c>
      <c r="F33" s="123">
        <f t="shared" ref="F33:H33" si="10">F32-E32</f>
        <v>0</v>
      </c>
      <c r="G33" s="123">
        <f t="shared" si="10"/>
        <v>0</v>
      </c>
      <c r="H33" s="123">
        <f t="shared" si="10"/>
        <v>-295.5</v>
      </c>
      <c r="I33" s="96">
        <f>I32-H32</f>
        <v>0</v>
      </c>
      <c r="J33" s="100" t="s">
        <v>4</v>
      </c>
      <c r="K33" s="95" t="s">
        <v>4</v>
      </c>
    </row>
    <row r="34" spans="1:11" ht="15.75" customHeight="1" x14ac:dyDescent="0.25">
      <c r="A34" s="107" t="s">
        <v>48</v>
      </c>
      <c r="B34" s="1"/>
      <c r="C34" s="95"/>
      <c r="D34" s="98"/>
      <c r="E34" s="98"/>
      <c r="F34" s="99">
        <v>4.3</v>
      </c>
      <c r="G34" s="99">
        <v>4.3</v>
      </c>
      <c r="H34" s="99">
        <v>4.3</v>
      </c>
      <c r="I34" s="98">
        <v>4.3</v>
      </c>
      <c r="J34" s="100">
        <f>I34-C34</f>
        <v>4.3</v>
      </c>
      <c r="K34" s="95"/>
    </row>
    <row r="35" spans="1:11" ht="29.25" customHeight="1" x14ac:dyDescent="0.25">
      <c r="A35" s="107" t="s">
        <v>61</v>
      </c>
      <c r="B35" s="1"/>
      <c r="C35" s="93">
        <v>4530</v>
      </c>
      <c r="D35" s="93">
        <v>4530</v>
      </c>
      <c r="E35" s="93">
        <v>4530</v>
      </c>
      <c r="F35" s="138">
        <v>4530</v>
      </c>
      <c r="G35" s="138">
        <v>7216</v>
      </c>
      <c r="H35" s="136">
        <v>9816</v>
      </c>
      <c r="I35" s="136">
        <v>9816</v>
      </c>
      <c r="J35" s="100">
        <f>I35-C35</f>
        <v>5286</v>
      </c>
      <c r="K35" s="95">
        <f>I35/C35*100-100</f>
        <v>116.68874172185429</v>
      </c>
    </row>
    <row r="36" spans="1:11" ht="33" customHeight="1" x14ac:dyDescent="0.25">
      <c r="A36" s="107" t="s">
        <v>40</v>
      </c>
      <c r="B36" s="1"/>
      <c r="C36" s="93">
        <v>4530</v>
      </c>
      <c r="D36" s="93">
        <v>4530</v>
      </c>
      <c r="E36" s="93">
        <v>4530</v>
      </c>
      <c r="F36" s="138">
        <v>4530</v>
      </c>
      <c r="G36" s="138">
        <v>7216</v>
      </c>
      <c r="H36" s="136">
        <v>9816</v>
      </c>
      <c r="I36" s="136">
        <v>9816</v>
      </c>
      <c r="J36" s="100">
        <f>I36-C36</f>
        <v>5286</v>
      </c>
      <c r="K36" s="95">
        <f>I36/C36*100-100</f>
        <v>116.68874172185429</v>
      </c>
    </row>
    <row r="37" spans="1:11" ht="24" customHeight="1" x14ac:dyDescent="0.25">
      <c r="A37" s="108" t="s">
        <v>1</v>
      </c>
      <c r="B37" s="1"/>
      <c r="C37" s="96" t="s">
        <v>4</v>
      </c>
      <c r="D37" s="97">
        <f>D36-C36</f>
        <v>0</v>
      </c>
      <c r="E37" s="96">
        <f>E36-C36</f>
        <v>0</v>
      </c>
      <c r="F37" s="123">
        <f t="shared" ref="F37:H37" si="11">F36-E36</f>
        <v>0</v>
      </c>
      <c r="G37" s="123">
        <f t="shared" si="11"/>
        <v>2686</v>
      </c>
      <c r="H37" s="123">
        <f t="shared" si="11"/>
        <v>2600</v>
      </c>
      <c r="I37" s="96">
        <f>I36-H36</f>
        <v>0</v>
      </c>
      <c r="J37" s="100" t="s">
        <v>4</v>
      </c>
      <c r="K37" s="95" t="s">
        <v>4</v>
      </c>
    </row>
    <row r="38" spans="1:11" ht="36" customHeight="1" x14ac:dyDescent="0.25">
      <c r="A38" s="107" t="s">
        <v>62</v>
      </c>
      <c r="B38" s="1"/>
      <c r="C38" s="95">
        <v>100</v>
      </c>
      <c r="D38" s="95">
        <v>173.1</v>
      </c>
      <c r="E38" s="95">
        <v>173.1</v>
      </c>
      <c r="F38" s="100">
        <v>248.9</v>
      </c>
      <c r="G38" s="100">
        <v>419.8</v>
      </c>
      <c r="H38" s="99">
        <v>746.7</v>
      </c>
      <c r="I38" s="99">
        <v>746.7</v>
      </c>
      <c r="J38" s="100">
        <f>I38-C38</f>
        <v>646.70000000000005</v>
      </c>
      <c r="K38" s="95">
        <f>I38/C38*100-100</f>
        <v>646.70000000000005</v>
      </c>
    </row>
    <row r="39" spans="1:11" ht="19.5" customHeight="1" x14ac:dyDescent="0.25">
      <c r="A39" s="108" t="s">
        <v>1</v>
      </c>
      <c r="B39" s="1"/>
      <c r="C39" s="96" t="s">
        <v>4</v>
      </c>
      <c r="D39" s="97">
        <f t="shared" ref="D39:H39" si="12">D38-C38</f>
        <v>73.099999999999994</v>
      </c>
      <c r="E39" s="96">
        <f>E38-D38</f>
        <v>0</v>
      </c>
      <c r="F39" s="123">
        <f t="shared" si="12"/>
        <v>75.800000000000011</v>
      </c>
      <c r="G39" s="123">
        <f t="shared" si="12"/>
        <v>170.9</v>
      </c>
      <c r="H39" s="123">
        <f t="shared" si="12"/>
        <v>326.90000000000003</v>
      </c>
      <c r="I39" s="96">
        <f>I38-H38</f>
        <v>0</v>
      </c>
      <c r="J39" s="100" t="s">
        <v>4</v>
      </c>
      <c r="K39" s="95" t="s">
        <v>4</v>
      </c>
    </row>
    <row r="40" spans="1:11" ht="31.5" customHeight="1" x14ac:dyDescent="0.25">
      <c r="A40" s="107" t="s">
        <v>64</v>
      </c>
      <c r="B40" s="1"/>
      <c r="C40" s="95">
        <v>24453.8</v>
      </c>
      <c r="D40" s="95">
        <v>24453.8</v>
      </c>
      <c r="E40" s="95">
        <v>24453.8</v>
      </c>
      <c r="F40" s="100">
        <v>38394</v>
      </c>
      <c r="G40" s="100">
        <v>39724.300000000003</v>
      </c>
      <c r="H40" s="100">
        <v>41503.300000000003</v>
      </c>
      <c r="I40" s="99">
        <v>42242.6</v>
      </c>
      <c r="J40" s="100">
        <f>I40-C40</f>
        <v>17788.8</v>
      </c>
      <c r="K40" s="95">
        <f>I40/C40*100-100</f>
        <v>72.74452232372883</v>
      </c>
    </row>
    <row r="41" spans="1:11" ht="24" customHeight="1" x14ac:dyDescent="0.25">
      <c r="A41" s="108" t="s">
        <v>1</v>
      </c>
      <c r="B41" s="1"/>
      <c r="C41" s="96" t="s">
        <v>4</v>
      </c>
      <c r="D41" s="97">
        <f t="shared" ref="D41:H41" si="13">D40-C40</f>
        <v>0</v>
      </c>
      <c r="E41" s="96">
        <f>E40-D40</f>
        <v>0</v>
      </c>
      <c r="F41" s="123">
        <f t="shared" si="13"/>
        <v>13940.2</v>
      </c>
      <c r="G41" s="123">
        <f t="shared" si="13"/>
        <v>1330.3000000000029</v>
      </c>
      <c r="H41" s="123">
        <f t="shared" si="13"/>
        <v>1779</v>
      </c>
      <c r="I41" s="96">
        <f>I40-H40</f>
        <v>739.29999999999563</v>
      </c>
      <c r="J41" s="100" t="s">
        <v>4</v>
      </c>
      <c r="K41" s="95" t="s">
        <v>4</v>
      </c>
    </row>
    <row r="42" spans="1:11" ht="32.25" customHeight="1" x14ac:dyDescent="0.25">
      <c r="A42" s="107" t="s">
        <v>41</v>
      </c>
      <c r="B42" s="1"/>
      <c r="C42" s="95">
        <v>1900</v>
      </c>
      <c r="D42" s="95">
        <v>1900</v>
      </c>
      <c r="E42" s="95">
        <v>1900</v>
      </c>
      <c r="F42" s="100">
        <v>1950.5</v>
      </c>
      <c r="G42" s="100">
        <v>1988.2</v>
      </c>
      <c r="H42" s="99">
        <v>1532.2</v>
      </c>
      <c r="I42" s="99">
        <v>1532.2</v>
      </c>
      <c r="J42" s="100">
        <f>I42-C42</f>
        <v>-367.79999999999995</v>
      </c>
      <c r="K42" s="95">
        <f>I42/C42*100-100</f>
        <v>-19.357894736842113</v>
      </c>
    </row>
    <row r="43" spans="1:11" ht="24" customHeight="1" x14ac:dyDescent="0.25">
      <c r="A43" s="108" t="s">
        <v>1</v>
      </c>
      <c r="B43" s="1"/>
      <c r="C43" s="96" t="s">
        <v>4</v>
      </c>
      <c r="D43" s="97">
        <f>D42-C42</f>
        <v>0</v>
      </c>
      <c r="E43" s="96">
        <f>E42-C42</f>
        <v>0</v>
      </c>
      <c r="F43" s="123">
        <f t="shared" ref="F43:H43" si="14">F42-E42</f>
        <v>50.5</v>
      </c>
      <c r="G43" s="123">
        <f t="shared" si="14"/>
        <v>37.700000000000045</v>
      </c>
      <c r="H43" s="123">
        <f t="shared" si="14"/>
        <v>-456</v>
      </c>
      <c r="I43" s="96">
        <f>I42-H42</f>
        <v>0</v>
      </c>
      <c r="J43" s="100" t="s">
        <v>4</v>
      </c>
      <c r="K43" s="95" t="s">
        <v>4</v>
      </c>
    </row>
    <row r="44" spans="1:11" ht="15.75" customHeight="1" x14ac:dyDescent="0.25">
      <c r="A44" s="107" t="s">
        <v>42</v>
      </c>
      <c r="B44" s="1"/>
      <c r="C44" s="95">
        <v>4729.1000000000004</v>
      </c>
      <c r="D44" s="95">
        <v>4729.1000000000004</v>
      </c>
      <c r="E44" s="95">
        <v>4729.1000000000004</v>
      </c>
      <c r="F44" s="100">
        <v>4729.1000000000004</v>
      </c>
      <c r="G44" s="100">
        <v>4729.1000000000004</v>
      </c>
      <c r="H44" s="99">
        <v>4881</v>
      </c>
      <c r="I44" s="99">
        <v>4881</v>
      </c>
      <c r="J44" s="100">
        <f>I44-C44</f>
        <v>151.89999999999964</v>
      </c>
      <c r="K44" s="95">
        <f>I44/C44*100-100</f>
        <v>3.2120276585396681</v>
      </c>
    </row>
    <row r="45" spans="1:11" ht="24" customHeight="1" x14ac:dyDescent="0.25">
      <c r="A45" s="108" t="s">
        <v>1</v>
      </c>
      <c r="B45" s="1"/>
      <c r="C45" s="96" t="s">
        <v>4</v>
      </c>
      <c r="D45" s="97">
        <f t="shared" ref="D45:H45" si="15">D44-C44</f>
        <v>0</v>
      </c>
      <c r="E45" s="96">
        <f>E44-D44</f>
        <v>0</v>
      </c>
      <c r="F45" s="123">
        <f t="shared" si="15"/>
        <v>0</v>
      </c>
      <c r="G45" s="123">
        <f t="shared" si="15"/>
        <v>0</v>
      </c>
      <c r="H45" s="123">
        <f t="shared" si="15"/>
        <v>151.89999999999964</v>
      </c>
      <c r="I45" s="96">
        <f>I44-H44</f>
        <v>0</v>
      </c>
      <c r="J45" s="100" t="s">
        <v>4</v>
      </c>
      <c r="K45" s="95" t="s">
        <v>4</v>
      </c>
    </row>
    <row r="46" spans="1:11" ht="28.5" customHeight="1" x14ac:dyDescent="0.25">
      <c r="A46" s="107" t="s">
        <v>21</v>
      </c>
      <c r="B46" s="1"/>
      <c r="C46" s="93">
        <v>734796</v>
      </c>
      <c r="D46" s="98">
        <v>766714.8</v>
      </c>
      <c r="E46" s="98">
        <v>787066.8</v>
      </c>
      <c r="F46" s="99">
        <v>792399.9</v>
      </c>
      <c r="G46" s="99">
        <v>825007.6</v>
      </c>
      <c r="H46" s="99">
        <v>857608</v>
      </c>
      <c r="I46" s="99">
        <v>858942.5</v>
      </c>
      <c r="J46" s="100">
        <f>I46-C46</f>
        <v>124146.5</v>
      </c>
      <c r="K46" s="95">
        <f>I46/C46*100-100</f>
        <v>16.895369599181279</v>
      </c>
    </row>
    <row r="47" spans="1:11" ht="23.25" customHeight="1" x14ac:dyDescent="0.25">
      <c r="A47" s="107" t="s">
        <v>1</v>
      </c>
      <c r="B47" s="1"/>
      <c r="C47" s="95" t="s">
        <v>4</v>
      </c>
      <c r="D47" s="98">
        <f>+D46-C46</f>
        <v>31918.800000000047</v>
      </c>
      <c r="E47" s="95">
        <f>E46-D46</f>
        <v>20352</v>
      </c>
      <c r="F47" s="100">
        <f t="shared" ref="F47:H47" si="16">F46-E46</f>
        <v>5333.0999999999767</v>
      </c>
      <c r="G47" s="100">
        <f t="shared" si="16"/>
        <v>32607.699999999953</v>
      </c>
      <c r="H47" s="100">
        <f t="shared" si="16"/>
        <v>32600.400000000023</v>
      </c>
      <c r="I47" s="95">
        <f>I46-H46</f>
        <v>1334.5</v>
      </c>
      <c r="J47" s="100" t="s">
        <v>4</v>
      </c>
      <c r="K47" s="95" t="s">
        <v>4</v>
      </c>
    </row>
    <row r="48" spans="1:11" ht="23.25" customHeight="1" x14ac:dyDescent="0.25">
      <c r="A48" s="135" t="s">
        <v>133</v>
      </c>
      <c r="B48" s="1"/>
      <c r="C48" s="95"/>
      <c r="D48" s="98"/>
      <c r="E48" s="95"/>
      <c r="F48" s="100">
        <v>61</v>
      </c>
      <c r="G48" s="100">
        <v>4761</v>
      </c>
      <c r="H48" s="100">
        <v>4761</v>
      </c>
      <c r="I48" s="100">
        <v>4761</v>
      </c>
      <c r="J48" s="100">
        <f>I48-C48</f>
        <v>4761</v>
      </c>
      <c r="K48" s="95"/>
    </row>
    <row r="49" spans="1:11" ht="23.25" customHeight="1" x14ac:dyDescent="0.25">
      <c r="A49" s="107" t="s">
        <v>1</v>
      </c>
      <c r="B49" s="1"/>
      <c r="C49" s="95"/>
      <c r="D49" s="98"/>
      <c r="E49" s="95"/>
      <c r="F49" s="100">
        <v>0</v>
      </c>
      <c r="G49" s="100">
        <f>G48-F48</f>
        <v>4700</v>
      </c>
      <c r="H49" s="100">
        <v>0</v>
      </c>
      <c r="I49" s="100">
        <v>0</v>
      </c>
      <c r="J49" s="100" t="s">
        <v>4</v>
      </c>
      <c r="K49" s="95"/>
    </row>
    <row r="50" spans="1:11" ht="27" customHeight="1" x14ac:dyDescent="0.25">
      <c r="A50" s="107" t="s">
        <v>49</v>
      </c>
      <c r="B50" s="1"/>
      <c r="C50" s="95">
        <v>0</v>
      </c>
      <c r="D50" s="98">
        <v>47.2</v>
      </c>
      <c r="E50" s="98">
        <v>47.2</v>
      </c>
      <c r="F50" s="99">
        <v>47.2</v>
      </c>
      <c r="G50" s="99">
        <v>47.2</v>
      </c>
      <c r="H50" s="99">
        <v>94.3</v>
      </c>
      <c r="I50" s="100">
        <v>94.3</v>
      </c>
      <c r="J50" s="100">
        <f>I50-C50</f>
        <v>94.3</v>
      </c>
      <c r="K50" s="95"/>
    </row>
    <row r="51" spans="1:11" ht="21" customHeight="1" x14ac:dyDescent="0.25">
      <c r="A51" s="107" t="s">
        <v>1</v>
      </c>
      <c r="B51" s="1"/>
      <c r="C51" s="95" t="s">
        <v>4</v>
      </c>
      <c r="D51" s="98">
        <f t="shared" ref="D51:I53" si="17">D50-C50</f>
        <v>47.2</v>
      </c>
      <c r="E51" s="98">
        <f>E50-D50</f>
        <v>0</v>
      </c>
      <c r="F51" s="99">
        <f t="shared" ref="F51:G51" si="18">F50-E50</f>
        <v>0</v>
      </c>
      <c r="G51" s="99">
        <f t="shared" si="18"/>
        <v>0</v>
      </c>
      <c r="H51" s="99">
        <f t="shared" ref="H51" si="19">H50-G50</f>
        <v>47.099999999999994</v>
      </c>
      <c r="I51" s="98">
        <f>I50-H50</f>
        <v>0</v>
      </c>
      <c r="J51" s="100" t="s">
        <v>4</v>
      </c>
      <c r="K51" s="95" t="s">
        <v>4</v>
      </c>
    </row>
    <row r="52" spans="1:11" ht="63" customHeight="1" x14ac:dyDescent="0.25">
      <c r="A52" s="107" t="s">
        <v>131</v>
      </c>
      <c r="B52" s="1"/>
      <c r="C52" s="95"/>
      <c r="D52" s="98">
        <v>-47.3</v>
      </c>
      <c r="E52" s="98">
        <v>-47.3</v>
      </c>
      <c r="F52" s="99">
        <v>-121.8</v>
      </c>
      <c r="G52" s="99">
        <v>-122.6</v>
      </c>
      <c r="H52" s="99">
        <v>-152.1</v>
      </c>
      <c r="I52" s="98">
        <v>-152.1</v>
      </c>
      <c r="J52" s="100">
        <f>I52-C52</f>
        <v>-152.1</v>
      </c>
      <c r="K52" s="95"/>
    </row>
    <row r="53" spans="1:11" ht="21" customHeight="1" x14ac:dyDescent="0.25">
      <c r="A53" s="107" t="s">
        <v>1</v>
      </c>
      <c r="B53" s="1"/>
      <c r="C53" s="95"/>
      <c r="D53" s="98">
        <f t="shared" si="17"/>
        <v>-47.3</v>
      </c>
      <c r="E53" s="98">
        <f t="shared" si="17"/>
        <v>0</v>
      </c>
      <c r="F53" s="99">
        <f t="shared" si="17"/>
        <v>-74.5</v>
      </c>
      <c r="G53" s="99">
        <f t="shared" si="17"/>
        <v>-0.79999999999999716</v>
      </c>
      <c r="H53" s="99">
        <f t="shared" si="17"/>
        <v>-29.5</v>
      </c>
      <c r="I53" s="99">
        <f t="shared" si="17"/>
        <v>0</v>
      </c>
      <c r="J53" s="100" t="s">
        <v>4</v>
      </c>
      <c r="K53" s="95"/>
    </row>
    <row r="54" spans="1:11" s="6" customFormat="1" ht="20.25" x14ac:dyDescent="0.25">
      <c r="A54" s="106" t="s">
        <v>22</v>
      </c>
      <c r="B54" s="5"/>
      <c r="C54" s="90">
        <f>C55+C57+C59+C61+C63+C67+C69+C71+C73+C75+C77+C65</f>
        <v>1238244.1999999997</v>
      </c>
      <c r="D54" s="91">
        <f t="shared" ref="D54:I54" si="20">D55+D57+D59+D61+D63+D67+D69+D71+D73+D75+D77+D65</f>
        <v>1272111.0000000002</v>
      </c>
      <c r="E54" s="90">
        <f t="shared" si="20"/>
        <v>1293101.3000000003</v>
      </c>
      <c r="F54" s="101">
        <f t="shared" si="20"/>
        <v>1312505.2000000002</v>
      </c>
      <c r="G54" s="101">
        <f t="shared" ref="G54" si="21">G55+G57+G59+G61+G63+G67+G69+G71+G73+G75+G77+G65</f>
        <v>1352813.0000000002</v>
      </c>
      <c r="H54" s="101">
        <f t="shared" si="20"/>
        <v>1390446.3</v>
      </c>
      <c r="I54" s="90">
        <f t="shared" si="20"/>
        <v>1393566.4000000001</v>
      </c>
      <c r="J54" s="101">
        <f>I54-C54</f>
        <v>155322.20000000042</v>
      </c>
      <c r="K54" s="90">
        <f>I54/C54*100-100</f>
        <v>12.543745409831146</v>
      </c>
    </row>
    <row r="55" spans="1:11" ht="20.25" x14ac:dyDescent="0.25">
      <c r="A55" s="107" t="s">
        <v>23</v>
      </c>
      <c r="B55" s="2" t="s">
        <v>2</v>
      </c>
      <c r="C55" s="95">
        <v>98558.399999999994</v>
      </c>
      <c r="D55" s="98">
        <v>99591.2</v>
      </c>
      <c r="E55" s="95">
        <v>99899.8</v>
      </c>
      <c r="F55" s="100">
        <v>99517.7</v>
      </c>
      <c r="G55" s="100">
        <v>95562.6</v>
      </c>
      <c r="H55" s="100">
        <v>96958.1</v>
      </c>
      <c r="I55" s="100">
        <v>95260.800000000003</v>
      </c>
      <c r="J55" s="100">
        <f>I55-C55</f>
        <v>-3297.5999999999913</v>
      </c>
      <c r="K55" s="95">
        <f>I55/C55*100-100</f>
        <v>-3.3458335362587093</v>
      </c>
    </row>
    <row r="56" spans="1:11" ht="20.25" x14ac:dyDescent="0.25">
      <c r="A56" s="107" t="s">
        <v>1</v>
      </c>
      <c r="B56" s="2"/>
      <c r="C56" s="95" t="s">
        <v>4</v>
      </c>
      <c r="D56" s="98">
        <f t="shared" ref="D56:H56" si="22">D55-C55</f>
        <v>1032.8000000000029</v>
      </c>
      <c r="E56" s="95">
        <f>E55-D55</f>
        <v>308.60000000000582</v>
      </c>
      <c r="F56" s="100">
        <f t="shared" si="22"/>
        <v>-382.10000000000582</v>
      </c>
      <c r="G56" s="100">
        <f t="shared" si="22"/>
        <v>-3955.0999999999913</v>
      </c>
      <c r="H56" s="100">
        <f t="shared" si="22"/>
        <v>1395.5</v>
      </c>
      <c r="I56" s="95">
        <f>I55-H55</f>
        <v>-1697.3000000000029</v>
      </c>
      <c r="J56" s="100" t="s">
        <v>4</v>
      </c>
      <c r="K56" s="95" t="s">
        <v>4</v>
      </c>
    </row>
    <row r="57" spans="1:11" ht="20.25" x14ac:dyDescent="0.25">
      <c r="A57" s="107" t="s">
        <v>5</v>
      </c>
      <c r="B57" s="2" t="s">
        <v>6</v>
      </c>
      <c r="C57" s="102">
        <v>3428.1</v>
      </c>
      <c r="D57" s="102">
        <v>3428.1</v>
      </c>
      <c r="E57" s="102">
        <v>3428.1</v>
      </c>
      <c r="F57" s="102">
        <v>3428.1</v>
      </c>
      <c r="G57" s="102">
        <v>3428.1</v>
      </c>
      <c r="H57" s="102">
        <v>3428.1</v>
      </c>
      <c r="I57" s="102">
        <v>3428.1</v>
      </c>
      <c r="J57" s="100">
        <f>I57-C57</f>
        <v>0</v>
      </c>
      <c r="K57" s="95">
        <f>I57/C57*100-100</f>
        <v>0</v>
      </c>
    </row>
    <row r="58" spans="1:11" ht="20.25" x14ac:dyDescent="0.25">
      <c r="A58" s="107" t="s">
        <v>1</v>
      </c>
      <c r="B58" s="2"/>
      <c r="C58" s="95" t="s">
        <v>4</v>
      </c>
      <c r="D58" s="98">
        <f>D57-C57</f>
        <v>0</v>
      </c>
      <c r="E58" s="95">
        <f>E57-D57</f>
        <v>0</v>
      </c>
      <c r="F58" s="100">
        <f>F57-D57</f>
        <v>0</v>
      </c>
      <c r="G58" s="100">
        <f>G57-E57</f>
        <v>0</v>
      </c>
      <c r="H58" s="100">
        <f t="shared" ref="H58" si="23">H57-G57</f>
        <v>0</v>
      </c>
      <c r="I58" s="95">
        <f>I57-H57</f>
        <v>0</v>
      </c>
      <c r="J58" s="100" t="s">
        <v>4</v>
      </c>
      <c r="K58" s="95" t="s">
        <v>4</v>
      </c>
    </row>
    <row r="59" spans="1:11" ht="36" customHeight="1" x14ac:dyDescent="0.25">
      <c r="A59" s="107" t="s">
        <v>24</v>
      </c>
      <c r="B59" s="2" t="s">
        <v>7</v>
      </c>
      <c r="C59" s="95">
        <v>13782.4</v>
      </c>
      <c r="D59" s="98">
        <v>14498.7</v>
      </c>
      <c r="E59" s="98">
        <v>14511.1</v>
      </c>
      <c r="F59" s="100">
        <v>14599.2</v>
      </c>
      <c r="G59" s="100">
        <v>14995.3</v>
      </c>
      <c r="H59" s="100">
        <v>15014.9</v>
      </c>
      <c r="I59" s="100">
        <v>14819</v>
      </c>
      <c r="J59" s="100">
        <f>I59-C59</f>
        <v>1036.6000000000004</v>
      </c>
      <c r="K59" s="95">
        <f>I59/C59*100-100</f>
        <v>7.5211864406779654</v>
      </c>
    </row>
    <row r="60" spans="1:11" ht="20.25" x14ac:dyDescent="0.25">
      <c r="A60" s="107" t="s">
        <v>1</v>
      </c>
      <c r="B60" s="2"/>
      <c r="C60" s="95" t="s">
        <v>4</v>
      </c>
      <c r="D60" s="98">
        <f t="shared" ref="D60:H60" si="24">D59-C59</f>
        <v>716.30000000000109</v>
      </c>
      <c r="E60" s="95">
        <f>E59-D59</f>
        <v>12.399999999999636</v>
      </c>
      <c r="F60" s="100">
        <f t="shared" si="24"/>
        <v>88.100000000000364</v>
      </c>
      <c r="G60" s="100">
        <f t="shared" si="24"/>
        <v>396.09999999999854</v>
      </c>
      <c r="H60" s="100">
        <f t="shared" si="24"/>
        <v>19.600000000000364</v>
      </c>
      <c r="I60" s="95">
        <f>I59-H59</f>
        <v>-195.89999999999964</v>
      </c>
      <c r="J60" s="100" t="s">
        <v>4</v>
      </c>
      <c r="K60" s="95" t="s">
        <v>4</v>
      </c>
    </row>
    <row r="61" spans="1:11" ht="25.5" customHeight="1" x14ac:dyDescent="0.25">
      <c r="A61" s="107" t="s">
        <v>16</v>
      </c>
      <c r="B61" s="2" t="s">
        <v>8</v>
      </c>
      <c r="C61" s="100">
        <v>59490.1</v>
      </c>
      <c r="D61" s="98">
        <v>59490.1</v>
      </c>
      <c r="E61" s="95">
        <v>61467.9</v>
      </c>
      <c r="F61" s="100">
        <v>66106.3</v>
      </c>
      <c r="G61" s="100">
        <v>85593.2</v>
      </c>
      <c r="H61" s="103">
        <v>85595.8</v>
      </c>
      <c r="I61" s="103">
        <v>85550.5</v>
      </c>
      <c r="J61" s="100">
        <f>I61-C61</f>
        <v>26060.400000000001</v>
      </c>
      <c r="K61" s="95">
        <f>I61/C61*100-100</f>
        <v>43.806280372700655</v>
      </c>
    </row>
    <row r="62" spans="1:11" ht="20.25" x14ac:dyDescent="0.25">
      <c r="A62" s="107" t="s">
        <v>1</v>
      </c>
      <c r="B62" s="2"/>
      <c r="C62" s="95" t="s">
        <v>4</v>
      </c>
      <c r="D62" s="98">
        <f>D61-C61</f>
        <v>0</v>
      </c>
      <c r="E62" s="95">
        <f>E61-D61</f>
        <v>1977.8000000000029</v>
      </c>
      <c r="F62" s="100">
        <f>F61-D61</f>
        <v>6616.2000000000044</v>
      </c>
      <c r="G62" s="100">
        <f>G61-E61</f>
        <v>24125.299999999996</v>
      </c>
      <c r="H62" s="100">
        <f>H61-G61</f>
        <v>2.6000000000058208</v>
      </c>
      <c r="I62" s="95">
        <f>I61-H61</f>
        <v>-45.30000000000291</v>
      </c>
      <c r="J62" s="100" t="s">
        <v>4</v>
      </c>
      <c r="K62" s="95" t="s">
        <v>4</v>
      </c>
    </row>
    <row r="63" spans="1:11" ht="36" customHeight="1" x14ac:dyDescent="0.25">
      <c r="A63" s="107" t="s">
        <v>25</v>
      </c>
      <c r="B63" s="2" t="s">
        <v>9</v>
      </c>
      <c r="C63" s="100">
        <v>55749.1</v>
      </c>
      <c r="D63" s="98">
        <v>55749</v>
      </c>
      <c r="E63" s="98">
        <v>55749</v>
      </c>
      <c r="F63" s="100">
        <v>63830.5</v>
      </c>
      <c r="G63" s="100">
        <v>70631</v>
      </c>
      <c r="H63" s="100">
        <v>71549.5</v>
      </c>
      <c r="I63" s="100">
        <v>70965.100000000006</v>
      </c>
      <c r="J63" s="100">
        <f>I63-C63</f>
        <v>15216.000000000007</v>
      </c>
      <c r="K63" s="95">
        <f>I63/C63*100-100</f>
        <v>27.293714158614236</v>
      </c>
    </row>
    <row r="64" spans="1:11" ht="20.25" x14ac:dyDescent="0.25">
      <c r="A64" s="107" t="s">
        <v>1</v>
      </c>
      <c r="B64" s="2"/>
      <c r="C64" s="95" t="s">
        <v>4</v>
      </c>
      <c r="D64" s="98">
        <f t="shared" ref="D64:H64" si="25">D63-C63</f>
        <v>-9.9999999998544808E-2</v>
      </c>
      <c r="E64" s="95">
        <f>E63-D63</f>
        <v>0</v>
      </c>
      <c r="F64" s="100">
        <f>F63-D63</f>
        <v>8081.5</v>
      </c>
      <c r="G64" s="100">
        <f>G63-E63</f>
        <v>14882</v>
      </c>
      <c r="H64" s="100">
        <f t="shared" si="25"/>
        <v>918.5</v>
      </c>
      <c r="I64" s="95">
        <f>I63-H63</f>
        <v>-584.39999999999418</v>
      </c>
      <c r="J64" s="100" t="s">
        <v>4</v>
      </c>
      <c r="K64" s="95" t="s">
        <v>4</v>
      </c>
    </row>
    <row r="65" spans="1:11" ht="20.25" x14ac:dyDescent="0.25">
      <c r="A65" s="107" t="s">
        <v>114</v>
      </c>
      <c r="B65" s="2" t="s">
        <v>115</v>
      </c>
      <c r="C65" s="95">
        <v>1000</v>
      </c>
      <c r="D65" s="95">
        <v>1000</v>
      </c>
      <c r="E65" s="95">
        <v>1000</v>
      </c>
      <c r="F65" s="100">
        <v>1000</v>
      </c>
      <c r="G65" s="100">
        <v>1000</v>
      </c>
      <c r="H65" s="100">
        <v>1000</v>
      </c>
      <c r="I65" s="100">
        <v>1000</v>
      </c>
      <c r="J65" s="100">
        <f>I65-C65</f>
        <v>0</v>
      </c>
      <c r="K65" s="95"/>
    </row>
    <row r="66" spans="1:11" ht="20.25" x14ac:dyDescent="0.25">
      <c r="A66" s="107" t="s">
        <v>1</v>
      </c>
      <c r="B66" s="2"/>
      <c r="C66" s="95" t="s">
        <v>4</v>
      </c>
      <c r="D66" s="98">
        <f t="shared" ref="D66:H66" si="26">D65-C65</f>
        <v>0</v>
      </c>
      <c r="E66" s="98">
        <f t="shared" si="26"/>
        <v>0</v>
      </c>
      <c r="F66" s="99">
        <f t="shared" si="26"/>
        <v>0</v>
      </c>
      <c r="G66" s="99">
        <f t="shared" si="26"/>
        <v>0</v>
      </c>
      <c r="H66" s="99">
        <f t="shared" si="26"/>
        <v>0</v>
      </c>
      <c r="I66" s="98">
        <f>I65-H65</f>
        <v>0</v>
      </c>
      <c r="J66" s="100" t="s">
        <v>4</v>
      </c>
      <c r="K66" s="95" t="s">
        <v>4</v>
      </c>
    </row>
    <row r="67" spans="1:11" ht="20.25" x14ac:dyDescent="0.25">
      <c r="A67" s="107" t="s">
        <v>26</v>
      </c>
      <c r="B67" s="2" t="s">
        <v>10</v>
      </c>
      <c r="C67" s="103">
        <v>807798.2</v>
      </c>
      <c r="D67" s="98">
        <v>838619.5</v>
      </c>
      <c r="E67" s="95">
        <v>844716.4</v>
      </c>
      <c r="F67" s="100">
        <v>849132.2</v>
      </c>
      <c r="G67" s="100">
        <v>860120.3</v>
      </c>
      <c r="H67" s="103">
        <v>890133.2</v>
      </c>
      <c r="I67" s="103">
        <v>896220.3</v>
      </c>
      <c r="J67" s="100">
        <f>I67-C67</f>
        <v>88422.100000000093</v>
      </c>
      <c r="K67" s="95">
        <f>I67/C67*100-100</f>
        <v>10.946063014252829</v>
      </c>
    </row>
    <row r="68" spans="1:11" ht="20.25" x14ac:dyDescent="0.25">
      <c r="A68" s="107" t="s">
        <v>1</v>
      </c>
      <c r="B68" s="2"/>
      <c r="C68" s="95" t="s">
        <v>4</v>
      </c>
      <c r="D68" s="98">
        <f>D67-C67</f>
        <v>30821.300000000047</v>
      </c>
      <c r="E68" s="95">
        <f>E67-D67</f>
        <v>6096.9000000000233</v>
      </c>
      <c r="F68" s="100">
        <f>F67-D67</f>
        <v>10512.699999999953</v>
      </c>
      <c r="G68" s="100">
        <f>G67-E67</f>
        <v>15403.900000000023</v>
      </c>
      <c r="H68" s="100">
        <f t="shared" ref="H68" si="27">H67-G67</f>
        <v>30012.899999999907</v>
      </c>
      <c r="I68" s="95">
        <f>I67-H67</f>
        <v>6087.1000000000931</v>
      </c>
      <c r="J68" s="100" t="s">
        <v>4</v>
      </c>
      <c r="K68" s="95" t="s">
        <v>4</v>
      </c>
    </row>
    <row r="69" spans="1:11" ht="26.25" customHeight="1" x14ac:dyDescent="0.25">
      <c r="A69" s="109" t="s">
        <v>27</v>
      </c>
      <c r="B69" s="2" t="s">
        <v>11</v>
      </c>
      <c r="C69" s="100">
        <v>92805.6</v>
      </c>
      <c r="D69" s="100">
        <v>92805.6</v>
      </c>
      <c r="E69" s="100">
        <v>92805.6</v>
      </c>
      <c r="F69" s="100">
        <v>93119.6</v>
      </c>
      <c r="G69" s="100">
        <v>99347.6</v>
      </c>
      <c r="H69" s="100">
        <v>101360.4</v>
      </c>
      <c r="I69" s="100">
        <v>101289.8</v>
      </c>
      <c r="J69" s="100">
        <f>I69-C69</f>
        <v>8484.1999999999971</v>
      </c>
      <c r="K69" s="95">
        <f>I69/C69*100-100</f>
        <v>9.1419052298568033</v>
      </c>
    </row>
    <row r="70" spans="1:11" ht="20.25" x14ac:dyDescent="0.25">
      <c r="A70" s="107" t="s">
        <v>1</v>
      </c>
      <c r="B70" s="2"/>
      <c r="C70" s="95" t="s">
        <v>4</v>
      </c>
      <c r="D70" s="98">
        <f>D69-C69</f>
        <v>0</v>
      </c>
      <c r="E70" s="95">
        <f>E69-D69</f>
        <v>0</v>
      </c>
      <c r="F70" s="100">
        <f>F69-D69</f>
        <v>314</v>
      </c>
      <c r="G70" s="100">
        <f>G69-E69</f>
        <v>6542</v>
      </c>
      <c r="H70" s="100">
        <f t="shared" ref="H70" si="28">H69-G69</f>
        <v>2012.7999999999884</v>
      </c>
      <c r="I70" s="95">
        <f>I69-H69</f>
        <v>-70.599999999991269</v>
      </c>
      <c r="J70" s="100" t="s">
        <v>4</v>
      </c>
      <c r="K70" s="95" t="s">
        <v>4</v>
      </c>
    </row>
    <row r="71" spans="1:11" ht="20.25" x14ac:dyDescent="0.25">
      <c r="A71" s="107" t="s">
        <v>17</v>
      </c>
      <c r="B71" s="2" t="s">
        <v>12</v>
      </c>
      <c r="C71" s="103">
        <v>186.2</v>
      </c>
      <c r="D71" s="103">
        <v>183.6</v>
      </c>
      <c r="E71" s="103">
        <v>183.6</v>
      </c>
      <c r="F71" s="100">
        <v>183.6</v>
      </c>
      <c r="G71" s="100">
        <v>182.1</v>
      </c>
      <c r="H71" s="103">
        <v>140.1</v>
      </c>
      <c r="I71" s="103">
        <v>140.1</v>
      </c>
      <c r="J71" s="100">
        <f>I71-C71</f>
        <v>-46.099999999999994</v>
      </c>
      <c r="K71" s="95">
        <f>I71/C71*100-100</f>
        <v>-24.758324382384529</v>
      </c>
    </row>
    <row r="72" spans="1:11" ht="20.25" x14ac:dyDescent="0.25">
      <c r="A72" s="107" t="s">
        <v>1</v>
      </c>
      <c r="B72" s="2"/>
      <c r="C72" s="95" t="s">
        <v>4</v>
      </c>
      <c r="D72" s="98">
        <f>D71-C71</f>
        <v>-2.5999999999999943</v>
      </c>
      <c r="E72" s="95">
        <f>E71-D71</f>
        <v>0</v>
      </c>
      <c r="F72" s="100">
        <f>F71-D71</f>
        <v>0</v>
      </c>
      <c r="G72" s="100">
        <f>G71-E71</f>
        <v>-1.5</v>
      </c>
      <c r="H72" s="100">
        <f t="shared" ref="H72" si="29">H71-G71</f>
        <v>-42</v>
      </c>
      <c r="I72" s="95">
        <f>I71-H71</f>
        <v>0</v>
      </c>
      <c r="J72" s="100" t="s">
        <v>4</v>
      </c>
      <c r="K72" s="95" t="s">
        <v>4</v>
      </c>
    </row>
    <row r="73" spans="1:11" ht="20.25" x14ac:dyDescent="0.25">
      <c r="A73" s="107" t="s">
        <v>28</v>
      </c>
      <c r="B73" s="2" t="s">
        <v>13</v>
      </c>
      <c r="C73" s="95">
        <v>63151.7</v>
      </c>
      <c r="D73" s="98">
        <v>64450.8</v>
      </c>
      <c r="E73" s="98">
        <v>72848.5</v>
      </c>
      <c r="F73" s="100">
        <v>73466.7</v>
      </c>
      <c r="G73" s="100">
        <v>73840.3</v>
      </c>
      <c r="H73" s="100">
        <v>84813</v>
      </c>
      <c r="I73" s="100">
        <v>84329</v>
      </c>
      <c r="J73" s="100">
        <f>I73-C73</f>
        <v>21177.300000000003</v>
      </c>
      <c r="K73" s="95">
        <f>I73/C73*100-100</f>
        <v>33.534014127885712</v>
      </c>
    </row>
    <row r="74" spans="1:11" ht="20.25" x14ac:dyDescent="0.25">
      <c r="A74" s="107" t="s">
        <v>1</v>
      </c>
      <c r="B74" s="2"/>
      <c r="C74" s="95" t="s">
        <v>4</v>
      </c>
      <c r="D74" s="98">
        <f>D73-C73</f>
        <v>1299.1000000000058</v>
      </c>
      <c r="E74" s="95">
        <f>E73-D73</f>
        <v>8397.6999999999971</v>
      </c>
      <c r="F74" s="100">
        <f>F73-D73</f>
        <v>9015.8999999999942</v>
      </c>
      <c r="G74" s="100">
        <f>G73-E73</f>
        <v>991.80000000000291</v>
      </c>
      <c r="H74" s="100">
        <f t="shared" ref="H74" si="30">H73-G73</f>
        <v>10972.699999999997</v>
      </c>
      <c r="I74" s="95">
        <f>I73-H73</f>
        <v>-484</v>
      </c>
      <c r="J74" s="100" t="s">
        <v>4</v>
      </c>
      <c r="K74" s="95" t="s">
        <v>4</v>
      </c>
    </row>
    <row r="75" spans="1:11" ht="20.25" x14ac:dyDescent="0.25">
      <c r="A75" s="107" t="s">
        <v>29</v>
      </c>
      <c r="B75" s="2" t="s">
        <v>14</v>
      </c>
      <c r="C75" s="95">
        <v>22934.7</v>
      </c>
      <c r="D75" s="95">
        <v>22934.7</v>
      </c>
      <c r="E75" s="98">
        <v>27131.7</v>
      </c>
      <c r="F75" s="100">
        <v>28761.7</v>
      </c>
      <c r="G75" s="100">
        <v>28752.9</v>
      </c>
      <c r="H75" s="100">
        <v>28503.200000000001</v>
      </c>
      <c r="I75" s="100">
        <v>28613.7</v>
      </c>
      <c r="J75" s="100">
        <f>I75-C75</f>
        <v>5679</v>
      </c>
      <c r="K75" s="95">
        <f>I75/C75*100-100</f>
        <v>24.761605776399946</v>
      </c>
    </row>
    <row r="76" spans="1:11" ht="20.25" x14ac:dyDescent="0.25">
      <c r="A76" s="107" t="s">
        <v>1</v>
      </c>
      <c r="B76" s="2"/>
      <c r="C76" s="95" t="s">
        <v>4</v>
      </c>
      <c r="D76" s="98">
        <f>D75-C75</f>
        <v>0</v>
      </c>
      <c r="E76" s="95">
        <f>E75-D75</f>
        <v>4197</v>
      </c>
      <c r="F76" s="100">
        <f>F75-E75</f>
        <v>1630</v>
      </c>
      <c r="G76" s="100">
        <f>G75-F75</f>
        <v>-8.7999999999992724</v>
      </c>
      <c r="H76" s="100">
        <f t="shared" ref="H76" si="31">H75-G75</f>
        <v>-249.70000000000073</v>
      </c>
      <c r="I76" s="95">
        <f>I75-H75</f>
        <v>110.5</v>
      </c>
      <c r="J76" s="100" t="s">
        <v>4</v>
      </c>
      <c r="K76" s="95" t="s">
        <v>4</v>
      </c>
    </row>
    <row r="77" spans="1:11" ht="34.5" customHeight="1" x14ac:dyDescent="0.25">
      <c r="A77" s="107" t="s">
        <v>18</v>
      </c>
      <c r="B77" s="2" t="s">
        <v>15</v>
      </c>
      <c r="C77" s="95">
        <v>19359.7</v>
      </c>
      <c r="D77" s="95">
        <v>19359.7</v>
      </c>
      <c r="E77" s="98">
        <v>19359.599999999999</v>
      </c>
      <c r="F77" s="99">
        <v>19359.599999999999</v>
      </c>
      <c r="G77" s="99">
        <v>19359.599999999999</v>
      </c>
      <c r="H77" s="100">
        <v>11950</v>
      </c>
      <c r="I77" s="95">
        <v>11950</v>
      </c>
      <c r="J77" s="100">
        <f>I77-C77</f>
        <v>-7409.7000000000007</v>
      </c>
      <c r="K77" s="95">
        <f>I77/C77*100-100</f>
        <v>-38.273836887968301</v>
      </c>
    </row>
    <row r="78" spans="1:11" ht="20.25" x14ac:dyDescent="0.25">
      <c r="A78" s="107" t="s">
        <v>1</v>
      </c>
      <c r="B78" s="2"/>
      <c r="C78" s="95" t="s">
        <v>4</v>
      </c>
      <c r="D78" s="98">
        <f>D77-C77</f>
        <v>0</v>
      </c>
      <c r="E78" s="98">
        <f>E77-D77</f>
        <v>-0.10000000000218279</v>
      </c>
      <c r="F78" s="100">
        <f>F77-E77</f>
        <v>0</v>
      </c>
      <c r="G78" s="100">
        <f>G77-F77</f>
        <v>0</v>
      </c>
      <c r="H78" s="100">
        <f t="shared" ref="H78" si="32">H77-G77</f>
        <v>-7409.5999999999985</v>
      </c>
      <c r="I78" s="95">
        <f>I77-H77</f>
        <v>0</v>
      </c>
      <c r="J78" s="100" t="s">
        <v>4</v>
      </c>
      <c r="K78" s="95" t="s">
        <v>4</v>
      </c>
    </row>
    <row r="79" spans="1:11" s="6" customFormat="1" ht="20.25" x14ac:dyDescent="0.25">
      <c r="A79" s="110" t="s">
        <v>30</v>
      </c>
      <c r="B79" s="7"/>
      <c r="C79" s="90">
        <f t="shared" ref="C79:I79" si="33">C54-C5</f>
        <v>45233.499999999767</v>
      </c>
      <c r="D79" s="91">
        <f t="shared" si="33"/>
        <v>47108.40000000014</v>
      </c>
      <c r="E79" s="90">
        <f t="shared" si="33"/>
        <v>47746.700000000186</v>
      </c>
      <c r="F79" s="101">
        <f t="shared" si="33"/>
        <v>47746.700000000186</v>
      </c>
      <c r="G79" s="101">
        <f t="shared" si="33"/>
        <v>47746.700000000186</v>
      </c>
      <c r="H79" s="101">
        <f t="shared" si="33"/>
        <v>47746.699999999953</v>
      </c>
      <c r="I79" s="101">
        <f t="shared" si="33"/>
        <v>47746.700000000186</v>
      </c>
      <c r="J79" s="101">
        <f>I79-C79</f>
        <v>2513.2000000004191</v>
      </c>
      <c r="K79" s="90">
        <f>I79/C79*100-100</f>
        <v>5.5560591154795134</v>
      </c>
    </row>
    <row r="80" spans="1:11" ht="21" thickBot="1" x14ac:dyDescent="0.3">
      <c r="A80" s="111" t="s">
        <v>1</v>
      </c>
      <c r="B80" s="12"/>
      <c r="C80" s="104" t="s">
        <v>4</v>
      </c>
      <c r="D80" s="105">
        <f t="shared" ref="D80:I80" si="34">D79-C79</f>
        <v>1874.9000000003725</v>
      </c>
      <c r="E80" s="104">
        <f t="shared" si="34"/>
        <v>638.30000000004657</v>
      </c>
      <c r="F80" s="139">
        <f t="shared" si="34"/>
        <v>0</v>
      </c>
      <c r="G80" s="139">
        <f t="shared" si="34"/>
        <v>0</v>
      </c>
      <c r="H80" s="139">
        <f t="shared" si="34"/>
        <v>-2.3283064365386963E-10</v>
      </c>
      <c r="I80" s="104">
        <f t="shared" si="34"/>
        <v>2.3283064365386963E-10</v>
      </c>
      <c r="J80" s="100" t="s">
        <v>4</v>
      </c>
      <c r="K80" s="95" t="s">
        <v>4</v>
      </c>
    </row>
    <row r="81" spans="3:11" ht="16.5" thickTop="1" x14ac:dyDescent="0.25">
      <c r="C81" s="8"/>
      <c r="F81" s="86"/>
      <c r="G81" s="86"/>
      <c r="H81" s="86"/>
      <c r="I81" s="86"/>
      <c r="J81" s="86"/>
      <c r="K81" s="9"/>
    </row>
  </sheetData>
  <mergeCells count="7">
    <mergeCell ref="A2:K2"/>
    <mergeCell ref="J1:K1"/>
    <mergeCell ref="J3:K3"/>
    <mergeCell ref="A3:A4"/>
    <mergeCell ref="C3:C4"/>
    <mergeCell ref="B3:B4"/>
    <mergeCell ref="D3:I3"/>
  </mergeCells>
  <pageMargins left="0.23622047244094491" right="0.23622047244094491" top="0.74803149606299213" bottom="0.74803149606299213" header="0.31496062992125984" footer="0.31496062992125984"/>
  <pageSetup paperSize="9" scale="46" fitToHeight="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zoomScaleNormal="100" workbookViewId="0">
      <selection activeCell="J11" sqref="J11"/>
    </sheetView>
  </sheetViews>
  <sheetFormatPr defaultRowHeight="15" x14ac:dyDescent="0.25"/>
  <cols>
    <col min="1" max="1" width="43.85546875" style="38" customWidth="1"/>
    <col min="2" max="2" width="15.140625" customWidth="1"/>
    <col min="3" max="3" width="17.42578125" customWidth="1"/>
    <col min="4" max="4" width="13.140625" customWidth="1"/>
    <col min="5" max="5" width="11.28515625" customWidth="1"/>
    <col min="6" max="6" width="9.140625" customWidth="1"/>
    <col min="7" max="7" width="11.28515625" customWidth="1"/>
    <col min="8" max="8" width="16.5703125" customWidth="1"/>
    <col min="9" max="9" width="15.42578125" customWidth="1"/>
    <col min="10" max="10" width="13.28515625" customWidth="1"/>
    <col min="11" max="11" width="13.85546875" customWidth="1"/>
    <col min="12" max="12" width="9.28515625" customWidth="1"/>
    <col min="13" max="13" width="11.42578125" customWidth="1"/>
    <col min="14" max="14" width="14.42578125" customWidth="1"/>
    <col min="15" max="15" width="11.7109375" customWidth="1"/>
  </cols>
  <sheetData>
    <row r="1" spans="1:15" ht="16.5" thickBot="1" x14ac:dyDescent="0.3">
      <c r="A1" s="37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211" t="s">
        <v>46</v>
      </c>
      <c r="N1" s="211"/>
      <c r="O1" s="211"/>
    </row>
    <row r="2" spans="1:15" ht="16.5" thickBot="1" x14ac:dyDescent="0.3">
      <c r="A2" s="220" t="s">
        <v>138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2"/>
    </row>
    <row r="3" spans="1:15" ht="16.5" customHeight="1" x14ac:dyDescent="0.25">
      <c r="A3" s="223" t="s">
        <v>34</v>
      </c>
      <c r="B3" s="214">
        <v>2020</v>
      </c>
      <c r="C3" s="214"/>
      <c r="D3" s="214"/>
      <c r="E3" s="214"/>
      <c r="F3" s="214"/>
      <c r="G3" s="214"/>
      <c r="H3" s="214">
        <v>2021</v>
      </c>
      <c r="I3" s="214"/>
      <c r="J3" s="214"/>
      <c r="K3" s="214"/>
      <c r="L3" s="214"/>
      <c r="M3" s="214"/>
      <c r="N3" s="215" t="s">
        <v>71</v>
      </c>
      <c r="O3" s="217" t="s">
        <v>65</v>
      </c>
    </row>
    <row r="4" spans="1:15" ht="36" customHeight="1" x14ac:dyDescent="0.25">
      <c r="A4" s="224"/>
      <c r="B4" s="212" t="s">
        <v>66</v>
      </c>
      <c r="C4" s="212" t="s">
        <v>67</v>
      </c>
      <c r="D4" s="212" t="s">
        <v>68</v>
      </c>
      <c r="E4" s="212" t="s">
        <v>72</v>
      </c>
      <c r="F4" s="212" t="s">
        <v>70</v>
      </c>
      <c r="G4" s="212" t="s">
        <v>69</v>
      </c>
      <c r="H4" s="212" t="s">
        <v>66</v>
      </c>
      <c r="I4" s="212" t="s">
        <v>67</v>
      </c>
      <c r="J4" s="212" t="s">
        <v>68</v>
      </c>
      <c r="K4" s="212" t="s">
        <v>72</v>
      </c>
      <c r="L4" s="212" t="s">
        <v>70</v>
      </c>
      <c r="M4" s="212" t="s">
        <v>69</v>
      </c>
      <c r="N4" s="216"/>
      <c r="O4" s="218"/>
    </row>
    <row r="5" spans="1:15" ht="52.5" customHeight="1" x14ac:dyDescent="0.25">
      <c r="A5" s="224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6"/>
      <c r="O5" s="219"/>
    </row>
    <row r="6" spans="1:15" s="6" customFormat="1" ht="15.75" thickBot="1" x14ac:dyDescent="0.3">
      <c r="A6" s="225"/>
      <c r="B6" s="81" t="s">
        <v>35</v>
      </c>
      <c r="C6" s="81" t="s">
        <v>35</v>
      </c>
      <c r="D6" s="81" t="s">
        <v>35</v>
      </c>
      <c r="E6" s="81" t="s">
        <v>45</v>
      </c>
      <c r="F6" s="82" t="s">
        <v>45</v>
      </c>
      <c r="G6" s="82" t="s">
        <v>45</v>
      </c>
      <c r="H6" s="81" t="s">
        <v>35</v>
      </c>
      <c r="I6" s="81" t="s">
        <v>35</v>
      </c>
      <c r="J6" s="81" t="s">
        <v>35</v>
      </c>
      <c r="K6" s="81" t="s">
        <v>45</v>
      </c>
      <c r="L6" s="82" t="s">
        <v>45</v>
      </c>
      <c r="M6" s="82" t="s">
        <v>45</v>
      </c>
      <c r="N6" s="81" t="s">
        <v>35</v>
      </c>
      <c r="O6" s="83" t="s">
        <v>45</v>
      </c>
    </row>
    <row r="7" spans="1:15" s="6" customFormat="1" ht="18.75" customHeight="1" x14ac:dyDescent="0.3">
      <c r="A7" s="72" t="s">
        <v>50</v>
      </c>
      <c r="B7" s="73">
        <v>455490.6</v>
      </c>
      <c r="C7" s="74">
        <v>443317.7</v>
      </c>
      <c r="D7" s="75">
        <v>452270.9</v>
      </c>
      <c r="E7" s="76">
        <f t="shared" ref="E7:E19" si="0">D7/C7*100</f>
        <v>102.01959001411403</v>
      </c>
      <c r="F7" s="77">
        <f>D7/D41*100</f>
        <v>38.571566244509832</v>
      </c>
      <c r="G7" s="78">
        <v>100</v>
      </c>
      <c r="H7" s="142">
        <f>H8+H10+H12+H16+H19+H29+H31+H34+H35+H36+H21</f>
        <v>458214.69999999995</v>
      </c>
      <c r="I7" s="142">
        <f>I8+I10+I12+I16+I19+I29+I31+I34+I35+I36+I21</f>
        <v>486877.3</v>
      </c>
      <c r="J7" s="142">
        <f>J8+J10+J12+J16+J19+J29+J31+J34+J35+J36+J21+J20</f>
        <v>503672.8</v>
      </c>
      <c r="K7" s="149">
        <f t="shared" ref="K7:K19" si="1">J7/I7*100</f>
        <v>103.44963710569377</v>
      </c>
      <c r="L7" s="150">
        <f>J7/J41*100</f>
        <v>36.941885742705857</v>
      </c>
      <c r="M7" s="151">
        <v>100</v>
      </c>
      <c r="N7" s="79">
        <f t="shared" ref="N7:N14" si="2">J7-D7</f>
        <v>51401.899999999965</v>
      </c>
      <c r="O7" s="80">
        <f t="shared" ref="O7:O14" si="3">J7/D7*100-100</f>
        <v>11.36529013916217</v>
      </c>
    </row>
    <row r="8" spans="1:15" s="6" customFormat="1" ht="24.75" customHeight="1" x14ac:dyDescent="0.25">
      <c r="A8" s="16" t="s">
        <v>51</v>
      </c>
      <c r="B8" s="39">
        <v>346679</v>
      </c>
      <c r="C8" s="40">
        <v>344061.6</v>
      </c>
      <c r="D8" s="46">
        <v>352175.8</v>
      </c>
      <c r="E8" s="42">
        <f t="shared" si="0"/>
        <v>102.35835675937099</v>
      </c>
      <c r="F8" s="43">
        <f>D8/D41*100</f>
        <v>30.035034753315422</v>
      </c>
      <c r="G8" s="43">
        <f>D8/D7*G7</f>
        <v>77.868330684109893</v>
      </c>
      <c r="H8" s="143">
        <v>353615.9</v>
      </c>
      <c r="I8" s="114">
        <v>354038</v>
      </c>
      <c r="J8" s="152">
        <v>365436.9</v>
      </c>
      <c r="K8" s="153">
        <f t="shared" si="1"/>
        <v>103.2196826329377</v>
      </c>
      <c r="L8" s="154">
        <f>J8/J41*100</f>
        <v>26.802972497162099</v>
      </c>
      <c r="M8" s="154">
        <f>J8/J7*M7</f>
        <v>72.554424221439007</v>
      </c>
      <c r="N8" s="44">
        <f t="shared" si="2"/>
        <v>13261.100000000035</v>
      </c>
      <c r="O8" s="45">
        <f t="shared" si="3"/>
        <v>3.7654773553435632</v>
      </c>
    </row>
    <row r="9" spans="1:15" ht="36" customHeight="1" x14ac:dyDescent="0.25">
      <c r="A9" s="14" t="s">
        <v>36</v>
      </c>
      <c r="B9" s="47">
        <v>346679</v>
      </c>
      <c r="C9" s="48">
        <v>344061.6</v>
      </c>
      <c r="D9" s="49">
        <v>352175.8</v>
      </c>
      <c r="E9" s="50">
        <f t="shared" si="0"/>
        <v>102.35835675937099</v>
      </c>
      <c r="F9" s="51">
        <f>D9/D41*100</f>
        <v>30.035034753315422</v>
      </c>
      <c r="G9" s="51">
        <f t="shared" ref="G9" si="4">D9/D8*G8</f>
        <v>77.868330684109893</v>
      </c>
      <c r="H9" s="144">
        <v>353615.9</v>
      </c>
      <c r="I9" s="113">
        <v>354038</v>
      </c>
      <c r="J9" s="155">
        <v>365436.9</v>
      </c>
      <c r="K9" s="156">
        <f t="shared" si="1"/>
        <v>103.2196826329377</v>
      </c>
      <c r="L9" s="157">
        <f>J9/J41*100</f>
        <v>26.802972497162099</v>
      </c>
      <c r="M9" s="157">
        <f>J9/J8*M8</f>
        <v>72.554424221439007</v>
      </c>
      <c r="N9" s="52">
        <f t="shared" si="2"/>
        <v>13261.100000000035</v>
      </c>
      <c r="O9" s="53">
        <f t="shared" si="3"/>
        <v>3.7654773553435632</v>
      </c>
    </row>
    <row r="10" spans="1:15" ht="31.5" customHeight="1" x14ac:dyDescent="0.25">
      <c r="A10" s="16" t="s">
        <v>83</v>
      </c>
      <c r="B10" s="39">
        <v>2392</v>
      </c>
      <c r="C10" s="40">
        <v>2273</v>
      </c>
      <c r="D10" s="54">
        <v>2030.1</v>
      </c>
      <c r="E10" s="42">
        <f t="shared" si="0"/>
        <v>89.31368235811702</v>
      </c>
      <c r="F10" s="43">
        <f>D10/D41*100</f>
        <v>0.17313547396699502</v>
      </c>
      <c r="G10" s="43">
        <f>D10/D7*100</f>
        <v>0.44886814517582269</v>
      </c>
      <c r="H10" s="143">
        <v>2313.3000000000002</v>
      </c>
      <c r="I10" s="143">
        <v>2313.3000000000002</v>
      </c>
      <c r="J10" s="115">
        <v>2357.6999999999998</v>
      </c>
      <c r="K10" s="153">
        <f t="shared" si="1"/>
        <v>101.91933601348721</v>
      </c>
      <c r="L10" s="154">
        <f>J10/J41*100</f>
        <v>0.17292552628527408</v>
      </c>
      <c r="M10" s="154">
        <f>J10/J7*100</f>
        <v>0.46810151352227081</v>
      </c>
      <c r="N10" s="44">
        <f t="shared" si="2"/>
        <v>327.59999999999991</v>
      </c>
      <c r="O10" s="45">
        <f t="shared" si="3"/>
        <v>16.137136101669867</v>
      </c>
    </row>
    <row r="11" spans="1:15" ht="33.75" customHeight="1" x14ac:dyDescent="0.25">
      <c r="A11" s="14" t="s">
        <v>85</v>
      </c>
      <c r="B11" s="47">
        <v>2392</v>
      </c>
      <c r="C11" s="48">
        <v>2273</v>
      </c>
      <c r="D11" s="49">
        <v>2030.1</v>
      </c>
      <c r="E11" s="50">
        <f t="shared" si="0"/>
        <v>89.31368235811702</v>
      </c>
      <c r="F11" s="51">
        <f>D11/D41*100</f>
        <v>0.17313547396699502</v>
      </c>
      <c r="G11" s="51">
        <f>D11/D7*100</f>
        <v>0.44886814517582269</v>
      </c>
      <c r="H11" s="144">
        <v>2313.3000000000002</v>
      </c>
      <c r="I11" s="144">
        <v>2313.3000000000002</v>
      </c>
      <c r="J11" s="158">
        <v>2357.6999999999998</v>
      </c>
      <c r="K11" s="156">
        <f t="shared" si="1"/>
        <v>101.91933601348721</v>
      </c>
      <c r="L11" s="157">
        <f>J11/J41*100</f>
        <v>0.17292552628527408</v>
      </c>
      <c r="M11" s="157">
        <f>J11/J7*100</f>
        <v>0.46810151352227081</v>
      </c>
      <c r="N11" s="52">
        <f t="shared" si="2"/>
        <v>327.59999999999991</v>
      </c>
      <c r="O11" s="53">
        <f t="shared" si="3"/>
        <v>16.137136101669867</v>
      </c>
    </row>
    <row r="12" spans="1:15" s="6" customFormat="1" ht="24" customHeight="1" x14ac:dyDescent="0.25">
      <c r="A12" s="16" t="s">
        <v>37</v>
      </c>
      <c r="B12" s="39">
        <v>28200</v>
      </c>
      <c r="C12" s="40">
        <v>21242.6</v>
      </c>
      <c r="D12" s="54">
        <v>21616.6</v>
      </c>
      <c r="E12" s="42">
        <f t="shared" si="0"/>
        <v>101.76061310762337</v>
      </c>
      <c r="F12" s="43">
        <f>D12/D41*100</f>
        <v>1.8435546458573193</v>
      </c>
      <c r="G12" s="43">
        <f>D12/D9*G9</f>
        <v>4.7795690591634346</v>
      </c>
      <c r="H12" s="143">
        <v>18545</v>
      </c>
      <c r="I12" s="114">
        <v>22492.2</v>
      </c>
      <c r="J12" s="115">
        <v>24626.799999999999</v>
      </c>
      <c r="K12" s="153">
        <f t="shared" si="1"/>
        <v>109.49040111683162</v>
      </c>
      <c r="L12" s="154">
        <f>J12/J41*100</f>
        <v>1.80625285266242</v>
      </c>
      <c r="M12" s="154">
        <f>J12/J9*M9</f>
        <v>4.8894440994232768</v>
      </c>
      <c r="N12" s="44">
        <f t="shared" si="2"/>
        <v>3010.2000000000007</v>
      </c>
      <c r="O12" s="45">
        <f t="shared" si="3"/>
        <v>13.925409176281207</v>
      </c>
    </row>
    <row r="13" spans="1:15" ht="39" x14ac:dyDescent="0.25">
      <c r="A13" s="15" t="s">
        <v>52</v>
      </c>
      <c r="B13" s="55">
        <v>200</v>
      </c>
      <c r="C13" s="48">
        <v>145.6</v>
      </c>
      <c r="D13" s="49">
        <v>145.6</v>
      </c>
      <c r="E13" s="50">
        <f t="shared" si="0"/>
        <v>100</v>
      </c>
      <c r="F13" s="51">
        <f>D13/D41*100</f>
        <v>1.2417380921922306E-2</v>
      </c>
      <c r="G13" s="51">
        <f t="shared" ref="G13:G14" si="5">D13/D12*G12</f>
        <v>3.2193094890694933E-2</v>
      </c>
      <c r="H13" s="84">
        <v>250</v>
      </c>
      <c r="I13" s="113">
        <v>4378</v>
      </c>
      <c r="J13" s="158">
        <v>6208.4</v>
      </c>
      <c r="K13" s="156">
        <f t="shared" si="1"/>
        <v>141.80904522613065</v>
      </c>
      <c r="L13" s="157">
        <f>J13/J41*100</f>
        <v>0.45535515009945943</v>
      </c>
      <c r="M13" s="157">
        <f>J13/J12*M12</f>
        <v>1.2326256252074761</v>
      </c>
      <c r="N13" s="52">
        <f t="shared" si="2"/>
        <v>6062.7999999999993</v>
      </c>
      <c r="O13" s="53">
        <f t="shared" si="3"/>
        <v>4164.0109890109889</v>
      </c>
    </row>
    <row r="14" spans="1:15" ht="20.25" customHeight="1" x14ac:dyDescent="0.25">
      <c r="A14" s="14" t="s">
        <v>53</v>
      </c>
      <c r="B14" s="47">
        <v>28000</v>
      </c>
      <c r="C14" s="48">
        <v>21097</v>
      </c>
      <c r="D14" s="49">
        <v>21471.1</v>
      </c>
      <c r="E14" s="50">
        <f t="shared" si="0"/>
        <v>101.77323790112338</v>
      </c>
      <c r="F14" s="51">
        <f>D14/D41*100</f>
        <v>1.8311457933563602</v>
      </c>
      <c r="G14" s="51">
        <f t="shared" si="5"/>
        <v>4.7473980749148348</v>
      </c>
      <c r="H14" s="144">
        <v>3000</v>
      </c>
      <c r="I14" s="113">
        <v>5198</v>
      </c>
      <c r="J14" s="158">
        <v>5226.6000000000004</v>
      </c>
      <c r="K14" s="156">
        <f t="shared" si="1"/>
        <v>100.5502116198538</v>
      </c>
      <c r="L14" s="157">
        <f>J14/J41*100</f>
        <v>0.3833450208604206</v>
      </c>
      <c r="M14" s="157">
        <f>J14/J13*M13</f>
        <v>1.0376974893224333</v>
      </c>
      <c r="N14" s="52">
        <f t="shared" si="2"/>
        <v>-16244.499999999998</v>
      </c>
      <c r="O14" s="53">
        <f t="shared" si="3"/>
        <v>-75.657511725062989</v>
      </c>
    </row>
    <row r="15" spans="1:15" ht="24.75" x14ac:dyDescent="0.25">
      <c r="A15" s="14" t="s">
        <v>128</v>
      </c>
      <c r="B15" s="47">
        <v>0</v>
      </c>
      <c r="C15" s="47">
        <v>0</v>
      </c>
      <c r="D15" s="49"/>
      <c r="E15" s="50"/>
      <c r="F15" s="51"/>
      <c r="G15" s="51"/>
      <c r="H15" s="144">
        <v>15295</v>
      </c>
      <c r="I15" s="113">
        <v>12916.2</v>
      </c>
      <c r="J15" s="158">
        <v>13191.8</v>
      </c>
      <c r="K15" s="156">
        <f t="shared" si="1"/>
        <v>102.13375450984034</v>
      </c>
      <c r="L15" s="157">
        <f>J15/J41*100</f>
        <v>0.96755268170254005</v>
      </c>
      <c r="M15" s="157"/>
      <c r="N15" s="52"/>
      <c r="O15" s="53"/>
    </row>
    <row r="16" spans="1:15" s="6" customFormat="1" ht="16.5" x14ac:dyDescent="0.25">
      <c r="A16" s="16" t="s">
        <v>47</v>
      </c>
      <c r="B16" s="39">
        <v>39715</v>
      </c>
      <c r="C16" s="40">
        <v>34978.1</v>
      </c>
      <c r="D16" s="54">
        <v>35286.699999999997</v>
      </c>
      <c r="E16" s="42">
        <f t="shared" si="0"/>
        <v>100.88226633236224</v>
      </c>
      <c r="F16" s="43">
        <f>D16/D41*100</f>
        <v>3.0093983199010701</v>
      </c>
      <c r="G16" s="43">
        <f>D16/D14*G14</f>
        <v>7.8021159442272312</v>
      </c>
      <c r="H16" s="143">
        <v>25900</v>
      </c>
      <c r="I16" s="114">
        <v>26200</v>
      </c>
      <c r="J16" s="115">
        <v>27474.5</v>
      </c>
      <c r="K16" s="153">
        <f t="shared" si="1"/>
        <v>104.86450381679388</v>
      </c>
      <c r="L16" s="154">
        <f>J16/J41*100</f>
        <v>2.0151174330596611</v>
      </c>
      <c r="M16" s="154">
        <f>J16/J14*M14</f>
        <v>5.4548309934544807</v>
      </c>
      <c r="N16" s="44">
        <f>J16-D16</f>
        <v>-7812.1999999999971</v>
      </c>
      <c r="O16" s="45">
        <f>J16/D16*100-100</f>
        <v>-22.139219592651045</v>
      </c>
    </row>
    <row r="17" spans="1:15" ht="16.5" x14ac:dyDescent="0.25">
      <c r="A17" s="14" t="s">
        <v>54</v>
      </c>
      <c r="B17" s="47">
        <v>11300</v>
      </c>
      <c r="C17" s="48">
        <v>11883.5</v>
      </c>
      <c r="D17" s="49">
        <v>12203.1</v>
      </c>
      <c r="E17" s="50">
        <f t="shared" si="0"/>
        <v>102.68944334581562</v>
      </c>
      <c r="F17" s="51">
        <f>D17/D41*100</f>
        <v>1.0407317385186132</v>
      </c>
      <c r="G17" s="51">
        <f t="shared" ref="G17" si="6">D17/D16*G16</f>
        <v>2.6981837655263692</v>
      </c>
      <c r="H17" s="144">
        <v>11900</v>
      </c>
      <c r="I17" s="113">
        <v>12200</v>
      </c>
      <c r="J17" s="158">
        <v>13245.6</v>
      </c>
      <c r="K17" s="156">
        <f t="shared" si="1"/>
        <v>108.57049180327868</v>
      </c>
      <c r="L17" s="157">
        <f>J17/J41*100</f>
        <v>0.97149864315401713</v>
      </c>
      <c r="M17" s="157">
        <f>J17/J16*M16</f>
        <v>2.6298025225900625</v>
      </c>
      <c r="N17" s="52">
        <f>J17-D17</f>
        <v>1042.5</v>
      </c>
      <c r="O17" s="53">
        <f>J17/D17*100-100</f>
        <v>8.5429112274749883</v>
      </c>
    </row>
    <row r="18" spans="1:15" ht="16.5" x14ac:dyDescent="0.25">
      <c r="A18" s="14" t="s">
        <v>55</v>
      </c>
      <c r="B18" s="47">
        <v>28415</v>
      </c>
      <c r="C18" s="48">
        <v>23094.6</v>
      </c>
      <c r="D18" s="49">
        <v>23083.599999999999</v>
      </c>
      <c r="E18" s="50">
        <f t="shared" si="0"/>
        <v>99.952369818052702</v>
      </c>
      <c r="F18" s="51">
        <f>D18/D41*100</f>
        <v>1.9686665813824569</v>
      </c>
      <c r="G18" s="51">
        <f>D18/D7*G7</f>
        <v>5.1039321787008625</v>
      </c>
      <c r="H18" s="144">
        <v>14000</v>
      </c>
      <c r="I18" s="113">
        <v>14000</v>
      </c>
      <c r="J18" s="158">
        <v>14228.9</v>
      </c>
      <c r="K18" s="156">
        <f t="shared" si="1"/>
        <v>101.63499999999999</v>
      </c>
      <c r="L18" s="157">
        <f>J18/J41*100</f>
        <v>1.0436187899056437</v>
      </c>
      <c r="M18" s="157">
        <f>J18/J7*M7</f>
        <v>2.8250284708644182</v>
      </c>
      <c r="N18" s="52">
        <f>J18-D18</f>
        <v>-8854.6999999999989</v>
      </c>
      <c r="O18" s="53">
        <f>J18/D18*100-100</f>
        <v>-38.359268051777015</v>
      </c>
    </row>
    <row r="19" spans="1:15" s="6" customFormat="1" ht="16.5" x14ac:dyDescent="0.25">
      <c r="A19" s="16" t="s">
        <v>38</v>
      </c>
      <c r="B19" s="39">
        <v>6000</v>
      </c>
      <c r="C19" s="40">
        <v>6000</v>
      </c>
      <c r="D19" s="54">
        <v>6372.2</v>
      </c>
      <c r="E19" s="42">
        <f t="shared" si="0"/>
        <v>106.20333333333333</v>
      </c>
      <c r="F19" s="43">
        <f>D19/D41*100</f>
        <v>0.54344804059528373</v>
      </c>
      <c r="G19" s="43">
        <f t="shared" ref="G19" si="7">D19/D18*G18</f>
        <v>1.4089343355939992</v>
      </c>
      <c r="H19" s="143">
        <v>6000</v>
      </c>
      <c r="I19" s="114">
        <v>6324.2</v>
      </c>
      <c r="J19" s="115">
        <v>7145.2</v>
      </c>
      <c r="K19" s="153">
        <f t="shared" si="1"/>
        <v>112.98187913095728</v>
      </c>
      <c r="L19" s="154">
        <f>J19/J41*100</f>
        <v>0.52406475396086882</v>
      </c>
      <c r="M19" s="154">
        <f>J19/J18*M18</f>
        <v>1.4186193894131267</v>
      </c>
      <c r="N19" s="44">
        <f>J19-D19</f>
        <v>773</v>
      </c>
      <c r="O19" s="45">
        <f>J19/D19*100-100</f>
        <v>12.130818241737543</v>
      </c>
    </row>
    <row r="20" spans="1:15" s="6" customFormat="1" ht="16.5" x14ac:dyDescent="0.25">
      <c r="A20" s="16"/>
      <c r="B20" s="39"/>
      <c r="C20" s="40"/>
      <c r="D20" s="54"/>
      <c r="E20" s="42"/>
      <c r="F20" s="43"/>
      <c r="G20" s="43"/>
      <c r="H20" s="143"/>
      <c r="I20" s="114"/>
      <c r="J20" s="115">
        <v>-32.9</v>
      </c>
      <c r="K20" s="153"/>
      <c r="L20" s="154"/>
      <c r="M20" s="154"/>
      <c r="N20" s="44"/>
      <c r="O20" s="45"/>
    </row>
    <row r="21" spans="1:15" s="6" customFormat="1" ht="43.5" x14ac:dyDescent="0.25">
      <c r="A21" s="16" t="s">
        <v>39</v>
      </c>
      <c r="B21" s="56">
        <v>18512.8</v>
      </c>
      <c r="C21" s="40">
        <v>15842.7</v>
      </c>
      <c r="D21" s="115">
        <v>15558.6</v>
      </c>
      <c r="E21" s="42">
        <f t="shared" ref="E21:E41" si="8">D21/C21*100</f>
        <v>98.20674506239466</v>
      </c>
      <c r="F21" s="43">
        <f>D21/D41*100</f>
        <v>1.3269029039273379</v>
      </c>
      <c r="G21" s="43"/>
      <c r="H21" s="118">
        <v>16127.6</v>
      </c>
      <c r="I21" s="114">
        <v>16291</v>
      </c>
      <c r="J21" s="115">
        <v>16647</v>
      </c>
      <c r="K21" s="153">
        <f t="shared" ref="K21:K38" si="9">J21/I21*100</f>
        <v>102.18525566263581</v>
      </c>
      <c r="L21" s="154">
        <f>J21/J41*100</f>
        <v>1.2209743546977807</v>
      </c>
      <c r="M21" s="154"/>
      <c r="N21" s="44">
        <f t="shared" ref="N21:N38" si="10">J21-D21</f>
        <v>1088.3999999999996</v>
      </c>
      <c r="O21" s="45">
        <f t="shared" ref="O21:O38" si="11">J21/D21*100-100</f>
        <v>6.9954880259149235</v>
      </c>
    </row>
    <row r="22" spans="1:15" ht="36.75" x14ac:dyDescent="0.25">
      <c r="A22" s="14" t="s">
        <v>56</v>
      </c>
      <c r="B22" s="84">
        <v>15473.6</v>
      </c>
      <c r="C22" s="48">
        <v>12799.5</v>
      </c>
      <c r="D22" s="49">
        <v>12911.3</v>
      </c>
      <c r="E22" s="50">
        <f t="shared" si="8"/>
        <v>100.87347161998514</v>
      </c>
      <c r="F22" s="51">
        <f>D22/D41*100</f>
        <v>1.1011300157775787</v>
      </c>
      <c r="G22" s="51">
        <v>0.6861458485803249</v>
      </c>
      <c r="H22" s="84">
        <v>13088.4</v>
      </c>
      <c r="I22" s="113">
        <v>13543</v>
      </c>
      <c r="J22" s="158">
        <v>13764.9</v>
      </c>
      <c r="K22" s="156">
        <f t="shared" si="9"/>
        <v>101.63848482610942</v>
      </c>
      <c r="L22" s="157">
        <f>J22/J41*100</f>
        <v>1.0095867060118628</v>
      </c>
      <c r="M22" s="157">
        <v>0.6861458485803249</v>
      </c>
      <c r="N22" s="52">
        <f t="shared" si="10"/>
        <v>853.60000000000036</v>
      </c>
      <c r="O22" s="53">
        <f t="shared" si="11"/>
        <v>6.6112630021763863</v>
      </c>
    </row>
    <row r="23" spans="1:15" ht="48.75" x14ac:dyDescent="0.25">
      <c r="A23" s="14" t="s">
        <v>57</v>
      </c>
      <c r="B23" s="84">
        <v>6306.6</v>
      </c>
      <c r="C23" s="113">
        <v>4543.1000000000004</v>
      </c>
      <c r="D23" s="49">
        <v>4754.6000000000004</v>
      </c>
      <c r="E23" s="50">
        <f t="shared" si="8"/>
        <v>104.65541150315865</v>
      </c>
      <c r="F23" s="51">
        <f>D23/D41*100</f>
        <v>0.40549230310008105</v>
      </c>
      <c r="G23" s="51">
        <f t="shared" ref="G23:G25" si="12">D23/D22*G22</f>
        <v>0.25267394078520466</v>
      </c>
      <c r="H23" s="84">
        <v>3694.8</v>
      </c>
      <c r="I23" s="113">
        <v>4808.5</v>
      </c>
      <c r="J23" s="158">
        <v>5176.2</v>
      </c>
      <c r="K23" s="156">
        <f t="shared" si="9"/>
        <v>107.64687532494541</v>
      </c>
      <c r="L23" s="157">
        <f>J23/J41*100</f>
        <v>0.37964843243747537</v>
      </c>
      <c r="M23" s="157">
        <f>J23/J22*M22</f>
        <v>0.25802062793202113</v>
      </c>
      <c r="N23" s="52">
        <f t="shared" si="10"/>
        <v>421.59999999999945</v>
      </c>
      <c r="O23" s="53">
        <f t="shared" si="11"/>
        <v>8.867202288310267</v>
      </c>
    </row>
    <row r="24" spans="1:15" ht="36.75" x14ac:dyDescent="0.25">
      <c r="A24" s="14" t="s">
        <v>58</v>
      </c>
      <c r="B24" s="84">
        <v>692.2</v>
      </c>
      <c r="C24" s="113">
        <v>692.2</v>
      </c>
      <c r="D24" s="49">
        <v>585.1</v>
      </c>
      <c r="E24" s="50">
        <f t="shared" si="8"/>
        <v>84.527593181161507</v>
      </c>
      <c r="F24" s="51">
        <f>D24/D41*100</f>
        <v>4.9899791053686415E-2</v>
      </c>
      <c r="G24" s="51">
        <f t="shared" si="12"/>
        <v>3.1093997971106558E-2</v>
      </c>
      <c r="H24" s="84">
        <v>650.79999999999995</v>
      </c>
      <c r="I24" s="113">
        <v>650.79999999999995</v>
      </c>
      <c r="J24" s="158">
        <v>639.1</v>
      </c>
      <c r="K24" s="156">
        <f t="shared" si="9"/>
        <v>98.2022126613399</v>
      </c>
      <c r="L24" s="157">
        <f>J24/J41*100</f>
        <v>4.687479486317965E-2</v>
      </c>
      <c r="M24" s="157">
        <f>J24/J23*M23</f>
        <v>3.185753705640329E-2</v>
      </c>
      <c r="N24" s="52">
        <f t="shared" si="10"/>
        <v>54</v>
      </c>
      <c r="O24" s="53">
        <f t="shared" si="11"/>
        <v>9.2291915911809781</v>
      </c>
    </row>
    <row r="25" spans="1:15" ht="36.75" x14ac:dyDescent="0.25">
      <c r="A25" s="14" t="s">
        <v>59</v>
      </c>
      <c r="B25" s="84">
        <v>90</v>
      </c>
      <c r="C25" s="84">
        <v>90</v>
      </c>
      <c r="D25" s="57">
        <v>89.6</v>
      </c>
      <c r="E25" s="50">
        <f t="shared" si="8"/>
        <v>99.555555555555557</v>
      </c>
      <c r="F25" s="51">
        <f>D25/D41*100</f>
        <v>7.6414651827214179E-3</v>
      </c>
      <c r="G25" s="51">
        <f t="shared" si="12"/>
        <v>4.7616171905847677E-3</v>
      </c>
      <c r="H25" s="84">
        <v>0</v>
      </c>
      <c r="I25" s="84">
        <v>167.8</v>
      </c>
      <c r="J25" s="159">
        <v>137.69999999999999</v>
      </c>
      <c r="K25" s="156">
        <f t="shared" si="9"/>
        <v>82.061978545887953</v>
      </c>
      <c r="L25" s="157">
        <f>J25/J41*100</f>
        <v>1.0099607655546608E-2</v>
      </c>
      <c r="M25" s="157">
        <f>J25/J24*M24</f>
        <v>6.8640007082877994E-3</v>
      </c>
      <c r="N25" s="52">
        <f t="shared" si="10"/>
        <v>48.099999999999994</v>
      </c>
      <c r="O25" s="53">
        <f t="shared" si="11"/>
        <v>53.683035714285722</v>
      </c>
    </row>
    <row r="26" spans="1:15" ht="36.75" x14ac:dyDescent="0.25">
      <c r="A26" s="14" t="s">
        <v>86</v>
      </c>
      <c r="B26" s="84">
        <v>8384.7999999999993</v>
      </c>
      <c r="C26" s="84">
        <v>7474.2</v>
      </c>
      <c r="D26" s="57">
        <v>7481.9</v>
      </c>
      <c r="E26" s="50">
        <f t="shared" si="8"/>
        <v>100.10302105910999</v>
      </c>
      <c r="F26" s="51">
        <f>D26/D41*100</f>
        <v>0.63808792802012704</v>
      </c>
      <c r="G26" s="51">
        <f>D26/D7*100</f>
        <v>1.6542961309250714</v>
      </c>
      <c r="H26" s="84">
        <v>8592.7999999999993</v>
      </c>
      <c r="I26" s="84">
        <v>7915.9</v>
      </c>
      <c r="J26" s="159">
        <v>7811.9</v>
      </c>
      <c r="K26" s="156">
        <f t="shared" si="9"/>
        <v>98.686188557207643</v>
      </c>
      <c r="L26" s="157">
        <f>J26/J41*100</f>
        <v>0.57296387105566127</v>
      </c>
      <c r="M26" s="157">
        <f>J26/J7*100</f>
        <v>1.5509870693831391</v>
      </c>
      <c r="N26" s="52">
        <f t="shared" si="10"/>
        <v>330</v>
      </c>
      <c r="O26" s="53">
        <f t="shared" si="11"/>
        <v>4.4106443550435017</v>
      </c>
    </row>
    <row r="27" spans="1:15" ht="16.5" x14ac:dyDescent="0.25">
      <c r="A27" s="14" t="s">
        <v>48</v>
      </c>
      <c r="B27" s="116">
        <v>0</v>
      </c>
      <c r="C27" s="113">
        <v>4</v>
      </c>
      <c r="D27" s="58">
        <v>4</v>
      </c>
      <c r="E27" s="50">
        <f t="shared" si="8"/>
        <v>100</v>
      </c>
      <c r="F27" s="51">
        <f>D27/D41*100</f>
        <v>3.4113683851434907E-4</v>
      </c>
      <c r="G27" s="51">
        <f>D27/D25*G25</f>
        <v>2.1257219600824857E-4</v>
      </c>
      <c r="H27" s="116">
        <v>0</v>
      </c>
      <c r="I27" s="113">
        <v>4.3</v>
      </c>
      <c r="J27" s="160">
        <v>4.3</v>
      </c>
      <c r="K27" s="156">
        <f t="shared" si="9"/>
        <v>100</v>
      </c>
      <c r="L27" s="157">
        <f>J27/J41*100</f>
        <v>3.1538353608460723E-4</v>
      </c>
      <c r="M27" s="157">
        <f>J27/J25*M25</f>
        <v>2.1434424869744035E-4</v>
      </c>
      <c r="N27" s="52">
        <f t="shared" si="10"/>
        <v>0.29999999999999982</v>
      </c>
      <c r="O27" s="53">
        <f t="shared" si="11"/>
        <v>7.5</v>
      </c>
    </row>
    <row r="28" spans="1:15" ht="24.75" x14ac:dyDescent="0.25">
      <c r="A28" s="14" t="s">
        <v>60</v>
      </c>
      <c r="B28" s="84">
        <v>3039.2</v>
      </c>
      <c r="C28" s="113">
        <v>3039.2</v>
      </c>
      <c r="D28" s="57">
        <v>2643.3</v>
      </c>
      <c r="E28" s="50">
        <f t="shared" si="8"/>
        <v>86.97354566991315</v>
      </c>
      <c r="F28" s="51">
        <f>D28/D41*100</f>
        <v>0.22543175131124477</v>
      </c>
      <c r="G28" s="51">
        <f t="shared" ref="G28:G33" si="13">D28/D27*G27</f>
        <v>0.14047302142715087</v>
      </c>
      <c r="H28" s="84">
        <v>3039.2</v>
      </c>
      <c r="I28" s="113">
        <v>2743.8</v>
      </c>
      <c r="J28" s="159">
        <v>2877.8</v>
      </c>
      <c r="K28" s="156">
        <f t="shared" si="9"/>
        <v>104.88373788176982</v>
      </c>
      <c r="L28" s="157">
        <f>J28/J41*100</f>
        <v>0.21107226514983321</v>
      </c>
      <c r="M28" s="157">
        <f t="shared" ref="M28:M33" si="14">J28/J27*M27</f>
        <v>0.1434511346282544</v>
      </c>
      <c r="N28" s="52">
        <f t="shared" si="10"/>
        <v>234.5</v>
      </c>
      <c r="O28" s="53">
        <f t="shared" si="11"/>
        <v>8.871486399576284</v>
      </c>
    </row>
    <row r="29" spans="1:15" s="6" customFormat="1" ht="29.25" x14ac:dyDescent="0.25">
      <c r="A29" s="16" t="s">
        <v>61</v>
      </c>
      <c r="B29" s="118">
        <v>6148</v>
      </c>
      <c r="C29" s="114">
        <v>7076</v>
      </c>
      <c r="D29" s="41">
        <v>7077</v>
      </c>
      <c r="E29" s="42">
        <f t="shared" si="8"/>
        <v>100.01413227812324</v>
      </c>
      <c r="F29" s="43">
        <f>D29/D41*100</f>
        <v>0.6035563515415121</v>
      </c>
      <c r="G29" s="43">
        <f t="shared" si="13"/>
        <v>0.37609335778759378</v>
      </c>
      <c r="H29" s="118">
        <v>4530</v>
      </c>
      <c r="I29" s="114">
        <v>9816</v>
      </c>
      <c r="J29" s="161">
        <v>9934.2999999999993</v>
      </c>
      <c r="K29" s="153">
        <f t="shared" si="9"/>
        <v>101.20517522412386</v>
      </c>
      <c r="L29" s="154">
        <f>J29/J41*100</f>
        <v>0.72863131686635207</v>
      </c>
      <c r="M29" s="154">
        <f t="shared" si="14"/>
        <v>0.49520001624069343</v>
      </c>
      <c r="N29" s="44">
        <f t="shared" si="10"/>
        <v>2857.2999999999993</v>
      </c>
      <c r="O29" s="45">
        <f t="shared" si="11"/>
        <v>40.374452451603787</v>
      </c>
    </row>
    <row r="30" spans="1:15" ht="16.5" x14ac:dyDescent="0.25">
      <c r="A30" s="14" t="s">
        <v>40</v>
      </c>
      <c r="B30" s="84">
        <v>6148</v>
      </c>
      <c r="C30" s="113">
        <v>7076</v>
      </c>
      <c r="D30" s="58">
        <v>7076.9</v>
      </c>
      <c r="E30" s="50">
        <f t="shared" si="8"/>
        <v>100.01271905031091</v>
      </c>
      <c r="F30" s="51">
        <f>D30/D41*100</f>
        <v>0.60354782312054922</v>
      </c>
      <c r="G30" s="51">
        <f t="shared" si="13"/>
        <v>0.37608804348269353</v>
      </c>
      <c r="H30" s="84">
        <v>4530</v>
      </c>
      <c r="I30" s="113">
        <v>9816</v>
      </c>
      <c r="J30" s="160">
        <v>9934.2999999999993</v>
      </c>
      <c r="K30" s="156">
        <f t="shared" si="9"/>
        <v>101.20517522412386</v>
      </c>
      <c r="L30" s="157">
        <f>J30/J41*100</f>
        <v>0.72863131686635207</v>
      </c>
      <c r="M30" s="157">
        <f t="shared" si="14"/>
        <v>0.49520001624069343</v>
      </c>
      <c r="N30" s="52">
        <f t="shared" si="10"/>
        <v>2857.3999999999996</v>
      </c>
      <c r="O30" s="53">
        <f t="shared" si="11"/>
        <v>40.37643601011743</v>
      </c>
    </row>
    <row r="31" spans="1:15" s="6" customFormat="1" ht="43.5" x14ac:dyDescent="0.25">
      <c r="A31" s="16" t="s">
        <v>62</v>
      </c>
      <c r="B31" s="121">
        <v>100</v>
      </c>
      <c r="C31" s="114">
        <v>883.8</v>
      </c>
      <c r="D31" s="41">
        <v>942.8</v>
      </c>
      <c r="E31" s="42">
        <f t="shared" si="8"/>
        <v>106.67571848834578</v>
      </c>
      <c r="F31" s="43">
        <f>D31/D41*100</f>
        <v>8.040595283783207E-2</v>
      </c>
      <c r="G31" s="43">
        <f t="shared" si="13"/>
        <v>5.0103266599144179E-2</v>
      </c>
      <c r="H31" s="121">
        <v>100</v>
      </c>
      <c r="I31" s="114">
        <v>746.7</v>
      </c>
      <c r="J31" s="161">
        <v>909</v>
      </c>
      <c r="K31" s="153">
        <f t="shared" si="9"/>
        <v>121.73563680192846</v>
      </c>
      <c r="L31" s="154">
        <f>J31/J41*100</f>
        <v>6.6670612628118145E-2</v>
      </c>
      <c r="M31" s="154">
        <f t="shared" si="14"/>
        <v>4.5311377224644955E-2</v>
      </c>
      <c r="N31" s="44">
        <f t="shared" si="10"/>
        <v>-33.799999999999955</v>
      </c>
      <c r="O31" s="45">
        <f t="shared" si="11"/>
        <v>-3.585065761561296</v>
      </c>
    </row>
    <row r="32" spans="1:15" ht="24.75" x14ac:dyDescent="0.25">
      <c r="A32" s="14" t="s">
        <v>63</v>
      </c>
      <c r="B32" s="116">
        <v>100</v>
      </c>
      <c r="C32" s="113">
        <v>601.29999999999995</v>
      </c>
      <c r="D32" s="57">
        <v>649.6</v>
      </c>
      <c r="E32" s="50">
        <f t="shared" si="8"/>
        <v>108.0325960419092</v>
      </c>
      <c r="F32" s="51">
        <f>D32/D41*100</f>
        <v>5.5400622574730288E-2</v>
      </c>
      <c r="G32" s="51">
        <f t="shared" si="13"/>
        <v>3.452172463173956E-2</v>
      </c>
      <c r="H32" s="116">
        <v>100</v>
      </c>
      <c r="I32" s="113">
        <v>518.20000000000005</v>
      </c>
      <c r="J32" s="159">
        <v>643.20000000000005</v>
      </c>
      <c r="K32" s="156">
        <f t="shared" si="9"/>
        <v>124.12196063296024</v>
      </c>
      <c r="L32" s="157">
        <f>J32/J41*100</f>
        <v>4.7175509397585906E-2</v>
      </c>
      <c r="M32" s="157">
        <f t="shared" si="14"/>
        <v>3.2061911805161318E-2</v>
      </c>
      <c r="N32" s="52">
        <f t="shared" si="10"/>
        <v>-6.3999999999999773</v>
      </c>
      <c r="O32" s="53">
        <f t="shared" si="11"/>
        <v>-0.98522167487683987</v>
      </c>
    </row>
    <row r="33" spans="1:15" ht="24.75" x14ac:dyDescent="0.25">
      <c r="A33" s="14" t="s">
        <v>82</v>
      </c>
      <c r="B33" s="116">
        <v>0</v>
      </c>
      <c r="C33" s="113">
        <v>282.5</v>
      </c>
      <c r="D33" s="57">
        <v>293.2</v>
      </c>
      <c r="E33" s="50">
        <f t="shared" si="8"/>
        <v>103.78761061946902</v>
      </c>
      <c r="F33" s="51"/>
      <c r="G33" s="51">
        <f t="shared" si="13"/>
        <v>1.5581541967404616E-2</v>
      </c>
      <c r="H33" s="116">
        <v>0</v>
      </c>
      <c r="I33" s="113">
        <v>228.5</v>
      </c>
      <c r="J33" s="159">
        <v>265.89999999999998</v>
      </c>
      <c r="K33" s="156">
        <f t="shared" si="9"/>
        <v>116.36761487964988</v>
      </c>
      <c r="L33" s="157"/>
      <c r="M33" s="157">
        <f t="shared" si="14"/>
        <v>1.3254450169453348E-2</v>
      </c>
      <c r="N33" s="52">
        <f t="shared" si="10"/>
        <v>-27.300000000000011</v>
      </c>
      <c r="O33" s="53">
        <f t="shared" si="11"/>
        <v>-9.311050477489772</v>
      </c>
    </row>
    <row r="34" spans="1:15" s="6" customFormat="1" ht="29.25" x14ac:dyDescent="0.25">
      <c r="A34" s="16" t="s">
        <v>64</v>
      </c>
      <c r="B34" s="118">
        <v>3656.4</v>
      </c>
      <c r="C34" s="40">
        <v>3675.3</v>
      </c>
      <c r="D34" s="41">
        <v>3157.1</v>
      </c>
      <c r="E34" s="42">
        <f t="shared" si="8"/>
        <v>85.900470709874028</v>
      </c>
      <c r="F34" s="43">
        <f>D34/D41*100</f>
        <v>0.26925077821841287</v>
      </c>
      <c r="G34" s="43">
        <f>D34/D32*G32</f>
        <v>0.16777792000441036</v>
      </c>
      <c r="H34" s="145">
        <v>24453.8</v>
      </c>
      <c r="I34" s="114">
        <v>42242.6</v>
      </c>
      <c r="J34" s="161">
        <v>42630.3</v>
      </c>
      <c r="K34" s="153">
        <f t="shared" si="9"/>
        <v>100.91779388579303</v>
      </c>
      <c r="L34" s="154">
        <f>J34/J41*100</f>
        <v>3.1267197112436356</v>
      </c>
      <c r="M34" s="154">
        <f>J34/J32*M32</f>
        <v>2.1250138663363938</v>
      </c>
      <c r="N34" s="44">
        <f t="shared" si="10"/>
        <v>39473.200000000004</v>
      </c>
      <c r="O34" s="45">
        <f t="shared" si="11"/>
        <v>1250.2993253302081</v>
      </c>
    </row>
    <row r="35" spans="1:15" s="6" customFormat="1" ht="16.5" x14ac:dyDescent="0.25">
      <c r="A35" s="16" t="s">
        <v>41</v>
      </c>
      <c r="B35" s="118">
        <v>2409</v>
      </c>
      <c r="C35" s="56">
        <v>2409</v>
      </c>
      <c r="D35" s="59">
        <v>2985.3</v>
      </c>
      <c r="E35" s="42">
        <f t="shared" si="8"/>
        <v>123.92278953922791</v>
      </c>
      <c r="F35" s="43">
        <f>D35/D41*100</f>
        <v>0.25459895100422159</v>
      </c>
      <c r="G35" s="43">
        <f t="shared" ref="G35:G37" si="15">D35/D34*G34</f>
        <v>0.15864794418585609</v>
      </c>
      <c r="H35" s="118">
        <v>1900</v>
      </c>
      <c r="I35" s="118">
        <v>1532.2</v>
      </c>
      <c r="J35" s="162">
        <v>1672.1</v>
      </c>
      <c r="K35" s="153">
        <f t="shared" si="9"/>
        <v>109.13066179349953</v>
      </c>
      <c r="L35" s="154">
        <f>J35/J41*100</f>
        <v>0.12264018853187716</v>
      </c>
      <c r="M35" s="154">
        <f>J35/J34*M34</f>
        <v>8.3350004243486056E-2</v>
      </c>
      <c r="N35" s="44">
        <f t="shared" si="10"/>
        <v>-1313.2000000000003</v>
      </c>
      <c r="O35" s="45">
        <f t="shared" si="11"/>
        <v>-43.988878839647619</v>
      </c>
    </row>
    <row r="36" spans="1:15" s="6" customFormat="1" ht="16.5" x14ac:dyDescent="0.25">
      <c r="A36" s="16" t="s">
        <v>42</v>
      </c>
      <c r="B36" s="118">
        <v>1678.4</v>
      </c>
      <c r="C36" s="40">
        <v>4875.6000000000004</v>
      </c>
      <c r="D36" s="59">
        <v>5068.8999999999996</v>
      </c>
      <c r="E36" s="42">
        <f t="shared" si="8"/>
        <v>103.96464024940519</v>
      </c>
      <c r="F36" s="43">
        <f>D36/D41*100</f>
        <v>0.43229713018634597</v>
      </c>
      <c r="G36" s="43">
        <f t="shared" si="15"/>
        <v>0.26937680108655276</v>
      </c>
      <c r="H36" s="118">
        <v>4729.1000000000004</v>
      </c>
      <c r="I36" s="114">
        <v>4881.1000000000004</v>
      </c>
      <c r="J36" s="162">
        <v>4871.8999999999996</v>
      </c>
      <c r="K36" s="153">
        <f t="shared" si="9"/>
        <v>99.811517895556307</v>
      </c>
      <c r="L36" s="154">
        <f>J36/J41*100</f>
        <v>0.35732954638386</v>
      </c>
      <c r="M36" s="154">
        <f>J36/J35*M35</f>
        <v>0.24285203377419995</v>
      </c>
      <c r="N36" s="44">
        <f t="shared" si="10"/>
        <v>-197</v>
      </c>
      <c r="O36" s="45">
        <f t="shared" si="11"/>
        <v>-3.8864447907830026</v>
      </c>
    </row>
    <row r="37" spans="1:15" s="6" customFormat="1" ht="16.5" x14ac:dyDescent="0.25">
      <c r="A37" s="31" t="s">
        <v>43</v>
      </c>
      <c r="B37" s="118">
        <v>611152.19999999995</v>
      </c>
      <c r="C37" s="40">
        <v>722108.8</v>
      </c>
      <c r="D37" s="41">
        <v>720279.1</v>
      </c>
      <c r="E37" s="42">
        <f t="shared" si="8"/>
        <v>99.746617130271773</v>
      </c>
      <c r="F37" s="43">
        <f>D37/D41*100</f>
        <v>61.428433755490161</v>
      </c>
      <c r="G37" s="43">
        <f t="shared" si="15"/>
        <v>38.277827506461215</v>
      </c>
      <c r="H37" s="146">
        <v>734796</v>
      </c>
      <c r="I37" s="114">
        <v>858942.5</v>
      </c>
      <c r="J37" s="161">
        <v>859746.5</v>
      </c>
      <c r="K37" s="153">
        <f t="shared" si="9"/>
        <v>100.09360347171085</v>
      </c>
      <c r="L37" s="154">
        <f>J37/J41*100</f>
        <v>63.058114257294143</v>
      </c>
      <c r="M37" s="154">
        <f>J37/J36*M36</f>
        <v>42.856213398314871</v>
      </c>
      <c r="N37" s="44">
        <f t="shared" si="10"/>
        <v>139467.40000000002</v>
      </c>
      <c r="O37" s="45">
        <f t="shared" si="11"/>
        <v>19.362966383447741</v>
      </c>
    </row>
    <row r="38" spans="1:15" s="6" customFormat="1" ht="48.75" customHeight="1" x14ac:dyDescent="0.25">
      <c r="A38" s="148" t="s">
        <v>131</v>
      </c>
      <c r="B38" s="119">
        <v>0</v>
      </c>
      <c r="C38" s="61">
        <v>-181.5</v>
      </c>
      <c r="D38" s="62">
        <v>-181.5</v>
      </c>
      <c r="E38" s="63">
        <f t="shared" si="8"/>
        <v>100</v>
      </c>
      <c r="F38" s="62" t="s">
        <v>4</v>
      </c>
      <c r="G38" s="60" t="s">
        <v>4</v>
      </c>
      <c r="H38" s="119">
        <v>0</v>
      </c>
      <c r="I38" s="147">
        <v>-152.1</v>
      </c>
      <c r="J38" s="163">
        <v>-171.4</v>
      </c>
      <c r="K38" s="164">
        <f t="shared" si="9"/>
        <v>112.68902038132809</v>
      </c>
      <c r="L38" s="165" t="s">
        <v>4</v>
      </c>
      <c r="M38" s="166" t="s">
        <v>4</v>
      </c>
      <c r="N38" s="64">
        <f t="shared" si="10"/>
        <v>10.099999999999994</v>
      </c>
      <c r="O38" s="65">
        <f t="shared" si="11"/>
        <v>-5.5647382920110147</v>
      </c>
    </row>
    <row r="39" spans="1:15" s="6" customFormat="1" ht="24.75" customHeight="1" x14ac:dyDescent="0.25">
      <c r="A39" s="148" t="s">
        <v>139</v>
      </c>
      <c r="B39" s="119"/>
      <c r="C39" s="61"/>
      <c r="D39" s="62"/>
      <c r="E39" s="63"/>
      <c r="F39" s="62"/>
      <c r="G39" s="60"/>
      <c r="H39" s="119"/>
      <c r="I39" s="147">
        <v>4761</v>
      </c>
      <c r="J39" s="165">
        <v>4761</v>
      </c>
      <c r="K39" s="164"/>
      <c r="L39" s="165"/>
      <c r="M39" s="166"/>
      <c r="N39" s="64"/>
      <c r="O39" s="65"/>
    </row>
    <row r="40" spans="1:15" s="6" customFormat="1" ht="44.25" customHeight="1" thickBot="1" x14ac:dyDescent="0.3">
      <c r="A40" s="167" t="s">
        <v>140</v>
      </c>
      <c r="B40" s="168"/>
      <c r="C40" s="169"/>
      <c r="D40" s="62"/>
      <c r="E40" s="63"/>
      <c r="F40" s="62"/>
      <c r="G40" s="170"/>
      <c r="H40" s="168"/>
      <c r="I40" s="171">
        <v>94.3</v>
      </c>
      <c r="J40" s="165">
        <v>94.3</v>
      </c>
      <c r="K40" s="164"/>
      <c r="L40" s="165"/>
      <c r="M40" s="172"/>
      <c r="N40" s="64"/>
      <c r="O40" s="65"/>
    </row>
    <row r="41" spans="1:15" s="6" customFormat="1" ht="17.25" thickBot="1" x14ac:dyDescent="0.3">
      <c r="A41" s="173" t="s">
        <v>44</v>
      </c>
      <c r="B41" s="120">
        <f>B37+B7</f>
        <v>1066642.7999999998</v>
      </c>
      <c r="C41" s="67">
        <f>C37+C7</f>
        <v>1165426.5</v>
      </c>
      <c r="D41" s="67">
        <f>D7+D37</f>
        <v>1172550</v>
      </c>
      <c r="E41" s="69">
        <f t="shared" si="8"/>
        <v>100.61123545757711</v>
      </c>
      <c r="F41" s="70">
        <v>100</v>
      </c>
      <c r="G41" s="66" t="s">
        <v>4</v>
      </c>
      <c r="H41" s="120">
        <f>H37+H7</f>
        <v>1193010.7</v>
      </c>
      <c r="I41" s="120">
        <f>I37+I7</f>
        <v>1345819.8</v>
      </c>
      <c r="J41" s="120">
        <f>J7+J37</f>
        <v>1363419.3</v>
      </c>
      <c r="K41" s="174">
        <f>J41/I41*100</f>
        <v>101.30771593641288</v>
      </c>
      <c r="L41" s="175">
        <v>100</v>
      </c>
      <c r="M41" s="176" t="s">
        <v>4</v>
      </c>
      <c r="N41" s="68">
        <f>J41-D41</f>
        <v>190869.30000000005</v>
      </c>
      <c r="O41" s="71">
        <f>J41/D41*100-100</f>
        <v>16.278137392861723</v>
      </c>
    </row>
    <row r="42" spans="1:15" ht="15.75" x14ac:dyDescent="0.25">
      <c r="B42" s="18"/>
      <c r="E42" s="17"/>
      <c r="L42" s="13"/>
      <c r="M42" s="13"/>
      <c r="N42" s="13"/>
      <c r="O42" s="13"/>
    </row>
    <row r="43" spans="1:15" ht="15.75" x14ac:dyDescent="0.25">
      <c r="E43" s="17"/>
      <c r="L43" s="13"/>
      <c r="M43" s="13"/>
      <c r="N43" s="13"/>
      <c r="O43" s="13"/>
    </row>
    <row r="44" spans="1:15" ht="15.75" x14ac:dyDescent="0.25">
      <c r="E44" s="17"/>
      <c r="L44" s="13"/>
      <c r="M44" s="13"/>
      <c r="N44" s="13"/>
      <c r="O44" s="13"/>
    </row>
    <row r="45" spans="1:15" ht="15.75" x14ac:dyDescent="0.25">
      <c r="L45" s="13"/>
      <c r="M45" s="13"/>
      <c r="N45" s="13"/>
      <c r="O45" s="13"/>
    </row>
  </sheetData>
  <mergeCells count="19">
    <mergeCell ref="D4:D5"/>
    <mergeCell ref="E4:E5"/>
    <mergeCell ref="J4:J5"/>
    <mergeCell ref="K4:K5"/>
    <mergeCell ref="A2:O2"/>
    <mergeCell ref="F4:F5"/>
    <mergeCell ref="G4:G5"/>
    <mergeCell ref="B3:G3"/>
    <mergeCell ref="A3:A6"/>
    <mergeCell ref="B4:B5"/>
    <mergeCell ref="C4:C5"/>
    <mergeCell ref="M1:O1"/>
    <mergeCell ref="M4:M5"/>
    <mergeCell ref="L4:L5"/>
    <mergeCell ref="H3:M3"/>
    <mergeCell ref="N3:N5"/>
    <mergeCell ref="O3:O5"/>
    <mergeCell ref="H4:H5"/>
    <mergeCell ref="I4:I5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</oddFooter>
  </headerFooter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>
      <selection activeCell="E13" sqref="E13"/>
    </sheetView>
  </sheetViews>
  <sheetFormatPr defaultRowHeight="15" x14ac:dyDescent="0.25"/>
  <cols>
    <col min="1" max="1" width="5.85546875" customWidth="1"/>
    <col min="2" max="2" width="28.85546875" customWidth="1"/>
    <col min="3" max="3" width="10.85546875" customWidth="1"/>
    <col min="4" max="4" width="13.5703125" customWidth="1"/>
    <col min="5" max="5" width="11.28515625" customWidth="1"/>
    <col min="6" max="6" width="15.28515625" customWidth="1"/>
    <col min="7" max="7" width="11.28515625" customWidth="1"/>
    <col min="8" max="8" width="14.28515625" customWidth="1"/>
    <col min="9" max="9" width="13.5703125" customWidth="1"/>
    <col min="10" max="10" width="11.42578125" customWidth="1"/>
    <col min="11" max="11" width="11.5703125" customWidth="1"/>
    <col min="13" max="13" width="9.140625" customWidth="1"/>
  </cols>
  <sheetData>
    <row r="1" spans="1:11" ht="15.75" x14ac:dyDescent="0.25">
      <c r="A1" s="13"/>
      <c r="B1" s="13"/>
      <c r="C1" s="13"/>
      <c r="D1" s="13"/>
      <c r="E1" s="13"/>
      <c r="F1" s="13"/>
      <c r="G1" s="13"/>
      <c r="H1" s="13"/>
      <c r="I1" s="13"/>
      <c r="J1" s="229" t="s">
        <v>80</v>
      </c>
      <c r="K1" s="229"/>
    </row>
    <row r="2" spans="1:11" ht="24" customHeight="1" x14ac:dyDescent="0.25">
      <c r="A2" s="226" t="s">
        <v>141</v>
      </c>
      <c r="B2" s="227"/>
      <c r="C2" s="227"/>
      <c r="D2" s="227"/>
      <c r="E2" s="227"/>
      <c r="F2" s="227"/>
      <c r="G2" s="227"/>
      <c r="H2" s="227"/>
      <c r="I2" s="227"/>
      <c r="J2" s="227"/>
      <c r="K2" s="228"/>
    </row>
    <row r="3" spans="1:11" ht="38.25" customHeight="1" x14ac:dyDescent="0.25">
      <c r="A3" s="232" t="s">
        <v>73</v>
      </c>
      <c r="B3" s="232" t="s">
        <v>74</v>
      </c>
      <c r="C3" s="233" t="s">
        <v>75</v>
      </c>
      <c r="D3" s="232" t="s">
        <v>142</v>
      </c>
      <c r="E3" s="232"/>
      <c r="F3" s="232"/>
      <c r="G3" s="232"/>
      <c r="H3" s="232"/>
      <c r="I3" s="232"/>
      <c r="J3" s="232"/>
      <c r="K3" s="232"/>
    </row>
    <row r="4" spans="1:11" ht="53.25" customHeight="1" x14ac:dyDescent="0.25">
      <c r="A4" s="232"/>
      <c r="B4" s="232"/>
      <c r="C4" s="233"/>
      <c r="D4" s="230" t="s">
        <v>143</v>
      </c>
      <c r="E4" s="231"/>
      <c r="F4" s="230" t="s">
        <v>102</v>
      </c>
      <c r="G4" s="231"/>
      <c r="H4" s="234" t="s">
        <v>76</v>
      </c>
      <c r="I4" s="234"/>
      <c r="J4" s="234" t="s">
        <v>77</v>
      </c>
      <c r="K4" s="234"/>
    </row>
    <row r="5" spans="1:11" ht="21" x14ac:dyDescent="0.25">
      <c r="A5" s="232"/>
      <c r="B5" s="232"/>
      <c r="C5" s="233"/>
      <c r="D5" s="19" t="s">
        <v>78</v>
      </c>
      <c r="E5" s="19" t="s">
        <v>81</v>
      </c>
      <c r="F5" s="122" t="s">
        <v>78</v>
      </c>
      <c r="G5" s="122" t="s">
        <v>81</v>
      </c>
      <c r="H5" s="19" t="s">
        <v>78</v>
      </c>
      <c r="I5" s="19" t="s">
        <v>81</v>
      </c>
      <c r="J5" s="19" t="s">
        <v>103</v>
      </c>
      <c r="K5" s="19" t="s">
        <v>104</v>
      </c>
    </row>
    <row r="6" spans="1:11" ht="15.75" thickBot="1" x14ac:dyDescent="0.3">
      <c r="A6" s="26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27">
        <v>8</v>
      </c>
      <c r="I6" s="27">
        <v>9</v>
      </c>
      <c r="J6" s="27">
        <v>10</v>
      </c>
      <c r="K6" s="27">
        <v>11</v>
      </c>
    </row>
    <row r="7" spans="1:11" ht="16.5" thickTop="1" thickBot="1" x14ac:dyDescent="0.3">
      <c r="A7" s="23"/>
      <c r="B7" s="24" t="s">
        <v>79</v>
      </c>
      <c r="C7" s="25"/>
      <c r="D7" s="32">
        <f>D8+D9+D10+D11+D12+D13+D14+D15+D16+D17+D18+D19</f>
        <v>1238244.1999999997</v>
      </c>
      <c r="E7" s="33">
        <v>100</v>
      </c>
      <c r="F7" s="32">
        <f>F8+F9+F10+F11+F12+F13+F14+F15+F16+F17+F18+F19</f>
        <v>1397600.9000000001</v>
      </c>
      <c r="G7" s="33">
        <v>100</v>
      </c>
      <c r="H7" s="32">
        <f>H8+H9+H10+H11+H12+H13+H14+H15+H16+H17+H18+H19</f>
        <v>1382923.5000000002</v>
      </c>
      <c r="I7" s="33">
        <v>100</v>
      </c>
      <c r="J7" s="32">
        <f>H7-F7</f>
        <v>-14677.399999999907</v>
      </c>
      <c r="K7" s="34">
        <f>H7/F7*100</f>
        <v>98.949814643078724</v>
      </c>
    </row>
    <row r="8" spans="1:11" ht="27" thickTop="1" thickBot="1" x14ac:dyDescent="0.3">
      <c r="A8" s="21">
        <v>1</v>
      </c>
      <c r="B8" s="22" t="s">
        <v>23</v>
      </c>
      <c r="C8" s="30">
        <v>100</v>
      </c>
      <c r="D8" s="178">
        <v>98558.399999999994</v>
      </c>
      <c r="E8" s="132">
        <f>D8/D7*E7</f>
        <v>7.9595285001133069</v>
      </c>
      <c r="F8" s="130">
        <v>94541.5</v>
      </c>
      <c r="G8" s="132">
        <f>F8/F7*G7</f>
        <v>6.7645563193326499</v>
      </c>
      <c r="H8" s="130">
        <v>93097.5</v>
      </c>
      <c r="I8" s="132">
        <f>H8/H7*I7</f>
        <v>6.7319341959262387</v>
      </c>
      <c r="J8" s="32">
        <f t="shared" ref="J8:J19" si="0">H8-F8</f>
        <v>-1444</v>
      </c>
      <c r="K8" s="34">
        <f t="shared" ref="K8:K19" si="1">H8/F8*100</f>
        <v>98.472628422438817</v>
      </c>
    </row>
    <row r="9" spans="1:11" ht="17.25" thickTop="1" thickBot="1" x14ac:dyDescent="0.3">
      <c r="A9" s="20">
        <v>2</v>
      </c>
      <c r="B9" s="28" t="s">
        <v>5</v>
      </c>
      <c r="C9" s="30">
        <v>200</v>
      </c>
      <c r="D9" s="179">
        <v>3428.1</v>
      </c>
      <c r="E9" s="132">
        <f t="shared" ref="E9:E19" si="2">D9/D8*E8</f>
        <v>0.27685169048237823</v>
      </c>
      <c r="F9" s="131">
        <v>3428.1</v>
      </c>
      <c r="G9" s="132">
        <f t="shared" ref="G9:G19" si="3">F9/F8*G8</f>
        <v>0.24528461594436576</v>
      </c>
      <c r="H9" s="131">
        <v>3424.3</v>
      </c>
      <c r="I9" s="132">
        <f t="shared" ref="I9:I19" si="4">H9/H8*I8</f>
        <v>0.24761311815151021</v>
      </c>
      <c r="J9" s="32">
        <f t="shared" si="0"/>
        <v>-3.7999999999997272</v>
      </c>
      <c r="K9" s="34">
        <f t="shared" si="1"/>
        <v>99.889151424987617</v>
      </c>
    </row>
    <row r="10" spans="1:11" ht="52.5" thickTop="1" thickBot="1" x14ac:dyDescent="0.3">
      <c r="A10" s="20">
        <v>3</v>
      </c>
      <c r="B10" s="28" t="s">
        <v>24</v>
      </c>
      <c r="C10" s="30">
        <v>300</v>
      </c>
      <c r="D10" s="178">
        <v>13782.4</v>
      </c>
      <c r="E10" s="132">
        <f t="shared" si="2"/>
        <v>1.1130599279205187</v>
      </c>
      <c r="F10" s="130">
        <v>14865.1</v>
      </c>
      <c r="G10" s="132">
        <f t="shared" si="3"/>
        <v>1.063615514271635</v>
      </c>
      <c r="H10" s="130">
        <v>14757.4</v>
      </c>
      <c r="I10" s="132">
        <f t="shared" si="4"/>
        <v>1.0671161492302357</v>
      </c>
      <c r="J10" s="32">
        <f t="shared" si="0"/>
        <v>-107.70000000000073</v>
      </c>
      <c r="K10" s="34">
        <f t="shared" si="1"/>
        <v>99.27548418779557</v>
      </c>
    </row>
    <row r="11" spans="1:11" ht="27" thickTop="1" thickBot="1" x14ac:dyDescent="0.3">
      <c r="A11" s="20">
        <v>4</v>
      </c>
      <c r="B11" s="28" t="s">
        <v>16</v>
      </c>
      <c r="C11" s="30">
        <v>400</v>
      </c>
      <c r="D11" s="180">
        <v>59490.1</v>
      </c>
      <c r="E11" s="132">
        <f t="shared" si="2"/>
        <v>4.804391573164648</v>
      </c>
      <c r="F11" s="130">
        <v>85550.5</v>
      </c>
      <c r="G11" s="132">
        <f t="shared" si="3"/>
        <v>6.1212396185491862</v>
      </c>
      <c r="H11" s="130">
        <v>83952.8</v>
      </c>
      <c r="I11" s="132">
        <f t="shared" si="4"/>
        <v>6.0706756375171862</v>
      </c>
      <c r="J11" s="32">
        <f t="shared" si="0"/>
        <v>-1597.6999999999971</v>
      </c>
      <c r="K11" s="34">
        <f t="shared" si="1"/>
        <v>98.132448086218076</v>
      </c>
    </row>
    <row r="12" spans="1:11" ht="27" thickTop="1" thickBot="1" x14ac:dyDescent="0.3">
      <c r="A12" s="20">
        <v>5</v>
      </c>
      <c r="B12" s="28" t="s">
        <v>25</v>
      </c>
      <c r="C12" s="30">
        <v>500</v>
      </c>
      <c r="D12" s="180">
        <v>55749.1</v>
      </c>
      <c r="E12" s="132">
        <f t="shared" si="2"/>
        <v>4.5022702307024742</v>
      </c>
      <c r="F12" s="130">
        <v>70965.100000000006</v>
      </c>
      <c r="G12" s="132">
        <f t="shared" si="3"/>
        <v>5.0776369706115672</v>
      </c>
      <c r="H12" s="130">
        <v>69685.2</v>
      </c>
      <c r="I12" s="132">
        <f t="shared" si="4"/>
        <v>5.0389772102361396</v>
      </c>
      <c r="J12" s="32">
        <f t="shared" si="0"/>
        <v>-1279.9000000000087</v>
      </c>
      <c r="K12" s="34">
        <f t="shared" si="1"/>
        <v>98.196437403737875</v>
      </c>
    </row>
    <row r="13" spans="1:11" ht="27" thickTop="1" thickBot="1" x14ac:dyDescent="0.3">
      <c r="A13" s="20">
        <v>6</v>
      </c>
      <c r="B13" s="28" t="s">
        <v>114</v>
      </c>
      <c r="C13" s="30">
        <v>600</v>
      </c>
      <c r="D13" s="178">
        <v>1000</v>
      </c>
      <c r="E13" s="132">
        <f t="shared" si="2"/>
        <v>8.07595141572236E-2</v>
      </c>
      <c r="F13" s="130">
        <v>1000</v>
      </c>
      <c r="G13" s="132">
        <f t="shared" si="3"/>
        <v>7.1551184604989868E-2</v>
      </c>
      <c r="H13" s="130">
        <v>1000</v>
      </c>
      <c r="I13" s="132">
        <f t="shared" si="4"/>
        <v>7.2310579724764221E-2</v>
      </c>
      <c r="J13" s="32">
        <f t="shared" si="0"/>
        <v>0</v>
      </c>
      <c r="K13" s="34">
        <f t="shared" si="1"/>
        <v>100</v>
      </c>
    </row>
    <row r="14" spans="1:11" ht="25.5" customHeight="1" thickTop="1" thickBot="1" x14ac:dyDescent="0.3">
      <c r="A14" s="20">
        <v>7</v>
      </c>
      <c r="B14" s="28" t="s">
        <v>26</v>
      </c>
      <c r="C14" s="30">
        <v>700</v>
      </c>
      <c r="D14" s="181">
        <v>807798.2</v>
      </c>
      <c r="E14" s="132">
        <f>D14/D12*E12</f>
        <v>65.237390169079745</v>
      </c>
      <c r="F14" s="130">
        <v>902124.8</v>
      </c>
      <c r="G14" s="132">
        <f>F14/F12*G12</f>
        <v>64.54809810153958</v>
      </c>
      <c r="H14" s="130">
        <v>901443.4</v>
      </c>
      <c r="I14" s="132">
        <f>H14/H12*I12</f>
        <v>65.183894843062532</v>
      </c>
      <c r="J14" s="32">
        <f t="shared" si="0"/>
        <v>-681.40000000002328</v>
      </c>
      <c r="K14" s="34">
        <f t="shared" si="1"/>
        <v>99.924467213405492</v>
      </c>
    </row>
    <row r="15" spans="1:11" ht="25.5" thickTop="1" thickBot="1" x14ac:dyDescent="0.3">
      <c r="A15" s="20">
        <v>8</v>
      </c>
      <c r="B15" s="29" t="s">
        <v>27</v>
      </c>
      <c r="C15" s="30">
        <v>800</v>
      </c>
      <c r="D15" s="180">
        <v>92805.6</v>
      </c>
      <c r="E15" s="132">
        <f t="shared" si="2"/>
        <v>7.4949351670696318</v>
      </c>
      <c r="F15" s="130">
        <v>101321.5</v>
      </c>
      <c r="G15" s="132">
        <f t="shared" si="3"/>
        <v>7.249673350954482</v>
      </c>
      <c r="H15" s="130">
        <v>101321.5</v>
      </c>
      <c r="I15" s="132">
        <f t="shared" si="4"/>
        <v>7.3266164035826984</v>
      </c>
      <c r="J15" s="32">
        <f t="shared" si="0"/>
        <v>0</v>
      </c>
      <c r="K15" s="34">
        <f t="shared" si="1"/>
        <v>100</v>
      </c>
    </row>
    <row r="16" spans="1:11" ht="17.25" thickTop="1" thickBot="1" x14ac:dyDescent="0.3">
      <c r="A16" s="20">
        <v>9</v>
      </c>
      <c r="B16" s="28" t="s">
        <v>17</v>
      </c>
      <c r="C16" s="30">
        <v>900</v>
      </c>
      <c r="D16" s="181">
        <v>186.2</v>
      </c>
      <c r="E16" s="132">
        <f t="shared" si="2"/>
        <v>1.5037421536075036E-2</v>
      </c>
      <c r="F16" s="130">
        <v>140.1</v>
      </c>
      <c r="G16" s="132">
        <f t="shared" si="3"/>
        <v>1.0024320963159082E-2</v>
      </c>
      <c r="H16" s="130">
        <v>132.1</v>
      </c>
      <c r="I16" s="132">
        <f t="shared" si="4"/>
        <v>9.5522275816413531E-3</v>
      </c>
      <c r="J16" s="32">
        <f t="shared" si="0"/>
        <v>-8</v>
      </c>
      <c r="K16" s="34">
        <f t="shared" si="1"/>
        <v>94.28979300499644</v>
      </c>
    </row>
    <row r="17" spans="1:11" ht="17.25" thickTop="1" thickBot="1" x14ac:dyDescent="0.3">
      <c r="A17" s="20">
        <v>10</v>
      </c>
      <c r="B17" s="28" t="s">
        <v>28</v>
      </c>
      <c r="C17" s="30">
        <v>1000</v>
      </c>
      <c r="D17" s="178">
        <v>63151.7</v>
      </c>
      <c r="E17" s="132">
        <f t="shared" si="2"/>
        <v>5.1001006102027384</v>
      </c>
      <c r="F17" s="130">
        <v>83100.5</v>
      </c>
      <c r="G17" s="132">
        <f t="shared" si="3"/>
        <v>5.9459392162669609</v>
      </c>
      <c r="H17" s="130">
        <v>79603.8</v>
      </c>
      <c r="I17" s="132">
        <f t="shared" si="4"/>
        <v>5.7561969262941863</v>
      </c>
      <c r="J17" s="32">
        <f t="shared" si="0"/>
        <v>-3496.6999999999971</v>
      </c>
      <c r="K17" s="34">
        <f t="shared" si="1"/>
        <v>95.792203416345274</v>
      </c>
    </row>
    <row r="18" spans="1:11" ht="27" thickTop="1" thickBot="1" x14ac:dyDescent="0.3">
      <c r="A18" s="20">
        <v>11</v>
      </c>
      <c r="B18" s="28" t="s">
        <v>29</v>
      </c>
      <c r="C18" s="30">
        <v>1100</v>
      </c>
      <c r="D18" s="178">
        <v>22934.7</v>
      </c>
      <c r="E18" s="132">
        <f t="shared" si="2"/>
        <v>1.8521952293416764</v>
      </c>
      <c r="F18" s="130">
        <v>28613.7</v>
      </c>
      <c r="G18" s="132">
        <f t="shared" si="3"/>
        <v>2.0473441309317986</v>
      </c>
      <c r="H18" s="130">
        <v>28535.8</v>
      </c>
      <c r="I18" s="132">
        <f t="shared" si="4"/>
        <v>2.0634402409099271</v>
      </c>
      <c r="J18" s="32">
        <f t="shared" si="0"/>
        <v>-77.900000000001455</v>
      </c>
      <c r="K18" s="34">
        <f t="shared" si="1"/>
        <v>99.727752789747555</v>
      </c>
    </row>
    <row r="19" spans="1:11" ht="48.75" customHeight="1" thickTop="1" thickBot="1" x14ac:dyDescent="0.3">
      <c r="A19" s="20">
        <v>12</v>
      </c>
      <c r="B19" s="28" t="s">
        <v>18</v>
      </c>
      <c r="C19" s="30">
        <v>1300</v>
      </c>
      <c r="D19" s="178">
        <v>19359.7</v>
      </c>
      <c r="E19" s="132">
        <f t="shared" si="2"/>
        <v>1.5634799662296019</v>
      </c>
      <c r="F19" s="130">
        <v>11950</v>
      </c>
      <c r="G19" s="132">
        <f t="shared" si="3"/>
        <v>0.85503665602962897</v>
      </c>
      <c r="H19" s="130">
        <v>5969.7</v>
      </c>
      <c r="I19" s="132">
        <f t="shared" si="4"/>
        <v>0.43167246778292501</v>
      </c>
      <c r="J19" s="32">
        <f t="shared" si="0"/>
        <v>-5980.3</v>
      </c>
      <c r="K19" s="34">
        <f t="shared" si="1"/>
        <v>49.955648535564848</v>
      </c>
    </row>
    <row r="20" spans="1:11" ht="15.75" thickTop="1" x14ac:dyDescent="0.25"/>
  </sheetData>
  <mergeCells count="10">
    <mergeCell ref="A2:K2"/>
    <mergeCell ref="J1:K1"/>
    <mergeCell ref="D4:E4"/>
    <mergeCell ref="A3:A5"/>
    <mergeCell ref="B3:B5"/>
    <mergeCell ref="C3:C5"/>
    <mergeCell ref="D3:K3"/>
    <mergeCell ref="H4:I4"/>
    <mergeCell ref="J4:K4"/>
    <mergeCell ref="F4:G4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opLeftCell="B1" zoomScaleNormal="100" workbookViewId="0">
      <selection activeCell="L1" sqref="L1:P1"/>
    </sheetView>
  </sheetViews>
  <sheetFormatPr defaultRowHeight="12.75" x14ac:dyDescent="0.2"/>
  <cols>
    <col min="1" max="1" width="91.5703125" style="117" customWidth="1"/>
    <col min="2" max="2" width="18.42578125" style="117" customWidth="1"/>
    <col min="3" max="3" width="17.42578125" style="117" customWidth="1"/>
    <col min="4" max="4" width="18.7109375" style="117" customWidth="1"/>
    <col min="5" max="5" width="16.140625" style="117" customWidth="1"/>
    <col min="6" max="6" width="16.42578125" style="117" customWidth="1"/>
    <col min="7" max="7" width="16.5703125" style="117" customWidth="1"/>
    <col min="8" max="8" width="16.7109375" style="117" customWidth="1"/>
    <col min="9" max="9" width="16.42578125" style="117" customWidth="1"/>
    <col min="10" max="10" width="17.5703125" style="125" customWidth="1"/>
    <col min="11" max="11" width="11.28515625" style="117" customWidth="1"/>
    <col min="12" max="12" width="16.5703125" style="125" customWidth="1"/>
    <col min="13" max="13" width="13" style="117" customWidth="1"/>
    <col min="14" max="15" width="11.7109375" style="117" customWidth="1"/>
    <col min="16" max="16" width="15.5703125" style="193" customWidth="1"/>
    <col min="17" max="16384" width="9.140625" style="117"/>
  </cols>
  <sheetData>
    <row r="1" spans="1:16" ht="18.75" x14ac:dyDescent="0.3">
      <c r="B1" s="133"/>
      <c r="I1" s="133"/>
      <c r="J1" s="199"/>
      <c r="L1" s="236" t="s">
        <v>185</v>
      </c>
      <c r="M1" s="236"/>
      <c r="N1" s="236"/>
      <c r="O1" s="236"/>
      <c r="P1" s="236"/>
    </row>
    <row r="2" spans="1:16" ht="57.75" customHeight="1" x14ac:dyDescent="0.35">
      <c r="A2" s="235" t="s">
        <v>144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196"/>
    </row>
    <row r="3" spans="1:16" ht="78.75" x14ac:dyDescent="0.2">
      <c r="A3" s="126" t="s">
        <v>101</v>
      </c>
      <c r="B3" s="129" t="s">
        <v>125</v>
      </c>
      <c r="C3" s="88" t="s">
        <v>130</v>
      </c>
      <c r="D3" s="88" t="s">
        <v>132</v>
      </c>
      <c r="E3" s="89" t="s">
        <v>134</v>
      </c>
      <c r="F3" s="89" t="s">
        <v>135</v>
      </c>
      <c r="G3" s="89" t="s">
        <v>136</v>
      </c>
      <c r="H3" s="89" t="s">
        <v>137</v>
      </c>
      <c r="I3" s="128" t="s">
        <v>100</v>
      </c>
      <c r="J3" s="127" t="s">
        <v>99</v>
      </c>
      <c r="K3" s="127" t="s">
        <v>98</v>
      </c>
      <c r="L3" s="127" t="s">
        <v>97</v>
      </c>
      <c r="M3" s="127" t="s">
        <v>96</v>
      </c>
      <c r="N3" s="129" t="s">
        <v>182</v>
      </c>
      <c r="O3" s="129" t="s">
        <v>183</v>
      </c>
      <c r="P3" s="129" t="s">
        <v>105</v>
      </c>
    </row>
    <row r="4" spans="1:16" ht="30" customHeight="1" x14ac:dyDescent="0.25">
      <c r="A4" s="183" t="s">
        <v>158</v>
      </c>
      <c r="B4" s="131">
        <v>1187353</v>
      </c>
      <c r="C4" s="131">
        <v>1219593.8</v>
      </c>
      <c r="D4" s="131">
        <v>1236751.7899999998</v>
      </c>
      <c r="E4" s="131">
        <v>1256044.5900000003</v>
      </c>
      <c r="F4" s="131">
        <v>1292396.3999999999</v>
      </c>
      <c r="G4" s="131">
        <v>1316509.3000000003</v>
      </c>
      <c r="H4" s="131">
        <v>1319437.2999999998</v>
      </c>
      <c r="I4" s="189">
        <v>1323456.8</v>
      </c>
      <c r="J4" s="189">
        <v>1310965.3999999999</v>
      </c>
      <c r="K4" s="191">
        <f>J4/I4*100</f>
        <v>99.056153551819733</v>
      </c>
      <c r="L4" s="201">
        <f>I4-B4</f>
        <v>136103.80000000005</v>
      </c>
      <c r="M4" s="188">
        <v>1323881.1000000001</v>
      </c>
      <c r="N4" s="192">
        <f>M4-H4</f>
        <v>4443.8000000002794</v>
      </c>
      <c r="O4" s="197">
        <f>M4-I4</f>
        <v>424.30000000004657</v>
      </c>
      <c r="P4" s="194" t="s">
        <v>4</v>
      </c>
    </row>
    <row r="5" spans="1:16" ht="31.5" x14ac:dyDescent="0.25">
      <c r="A5" s="184" t="s">
        <v>107</v>
      </c>
      <c r="B5" s="131">
        <v>80452</v>
      </c>
      <c r="C5" s="131">
        <v>80452</v>
      </c>
      <c r="D5" s="131">
        <v>81090.39999999998</v>
      </c>
      <c r="E5" s="131">
        <v>81090.39999999998</v>
      </c>
      <c r="F5" s="131">
        <v>83067.5</v>
      </c>
      <c r="G5" s="131">
        <v>83067.5</v>
      </c>
      <c r="H5" s="131">
        <v>83559.700000000012</v>
      </c>
      <c r="I5" s="131">
        <v>83544.7</v>
      </c>
      <c r="J5" s="131">
        <v>83016.799999999988</v>
      </c>
      <c r="K5" s="191">
        <f t="shared" ref="K5:K41" si="0">J5/I5*100</f>
        <v>99.368122693599943</v>
      </c>
      <c r="L5" s="201">
        <f t="shared" ref="L5:L41" si="1">I5-B5</f>
        <v>3092.6999999999971</v>
      </c>
      <c r="M5" s="188">
        <v>83544.7</v>
      </c>
      <c r="N5" s="192">
        <f>M5-H5</f>
        <v>-15.000000000014552</v>
      </c>
      <c r="O5" s="189">
        <f t="shared" ref="O5:O28" si="2">M5-I5</f>
        <v>0</v>
      </c>
      <c r="P5" s="194" t="s">
        <v>159</v>
      </c>
    </row>
    <row r="6" spans="1:16" ht="31.5" x14ac:dyDescent="0.25">
      <c r="A6" s="185" t="s">
        <v>116</v>
      </c>
      <c r="B6" s="131">
        <v>42511.5</v>
      </c>
      <c r="C6" s="131">
        <v>42633.2</v>
      </c>
      <c r="D6" s="131">
        <v>42633.100000000006</v>
      </c>
      <c r="E6" s="131">
        <v>42633.100000000006</v>
      </c>
      <c r="F6" s="131">
        <v>42599.100000000006</v>
      </c>
      <c r="G6" s="131">
        <v>35189.5</v>
      </c>
      <c r="H6" s="131">
        <v>35189.5</v>
      </c>
      <c r="I6" s="131">
        <v>35189.5</v>
      </c>
      <c r="J6" s="131">
        <v>29056.7</v>
      </c>
      <c r="K6" s="191">
        <f t="shared" si="0"/>
        <v>82.572074056181535</v>
      </c>
      <c r="L6" s="201">
        <f t="shared" si="1"/>
        <v>-7322</v>
      </c>
      <c r="M6" s="195">
        <v>35189.5</v>
      </c>
      <c r="N6" s="192">
        <f>M6-H6</f>
        <v>0</v>
      </c>
      <c r="O6" s="188">
        <f t="shared" si="2"/>
        <v>0</v>
      </c>
      <c r="P6" s="194" t="s">
        <v>160</v>
      </c>
    </row>
    <row r="7" spans="1:16" ht="31.5" x14ac:dyDescent="0.25">
      <c r="A7" s="184" t="s">
        <v>108</v>
      </c>
      <c r="B7" s="131">
        <v>10983.300000000001</v>
      </c>
      <c r="C7" s="131">
        <v>10983.4</v>
      </c>
      <c r="D7" s="131">
        <v>10724.890000000001</v>
      </c>
      <c r="E7" s="131">
        <v>10846.890000000001</v>
      </c>
      <c r="F7" s="131">
        <v>11082.600000000002</v>
      </c>
      <c r="G7" s="131">
        <v>10090.599999999999</v>
      </c>
      <c r="H7" s="131">
        <v>9764.8999999999978</v>
      </c>
      <c r="I7" s="131">
        <v>9764.9</v>
      </c>
      <c r="J7" s="131">
        <v>9174.9</v>
      </c>
      <c r="K7" s="191">
        <f t="shared" si="0"/>
        <v>93.95795143831478</v>
      </c>
      <c r="L7" s="201">
        <f t="shared" si="1"/>
        <v>-1218.4000000000015</v>
      </c>
      <c r="M7" s="188">
        <v>11082.7</v>
      </c>
      <c r="N7" s="192">
        <f>M7-H7</f>
        <v>1317.8000000000029</v>
      </c>
      <c r="O7" s="197">
        <f t="shared" si="2"/>
        <v>1317.8000000000011</v>
      </c>
      <c r="P7" s="194" t="s">
        <v>161</v>
      </c>
    </row>
    <row r="8" spans="1:16" ht="31.5" x14ac:dyDescent="0.25">
      <c r="A8" s="184" t="s">
        <v>145</v>
      </c>
      <c r="B8" s="131">
        <v>434.3</v>
      </c>
      <c r="C8" s="131">
        <v>434.3</v>
      </c>
      <c r="D8" s="131">
        <v>434.3</v>
      </c>
      <c r="E8" s="131">
        <v>434.3</v>
      </c>
      <c r="F8" s="131">
        <v>668.8</v>
      </c>
      <c r="G8" s="131">
        <v>668.8</v>
      </c>
      <c r="H8" s="131">
        <v>668.8</v>
      </c>
      <c r="I8" s="131">
        <v>668.8</v>
      </c>
      <c r="J8" s="131">
        <v>667.4</v>
      </c>
      <c r="K8" s="191">
        <f t="shared" si="0"/>
        <v>99.790669856459331</v>
      </c>
      <c r="L8" s="201">
        <f t="shared" si="1"/>
        <v>234.49999999999994</v>
      </c>
      <c r="M8" s="188">
        <v>434.31482</v>
      </c>
      <c r="N8" s="192">
        <f t="shared" ref="N8:N28" si="3">M8-H8</f>
        <v>-234.48517999999996</v>
      </c>
      <c r="O8" s="198">
        <f t="shared" si="2"/>
        <v>-234.48517999999996</v>
      </c>
      <c r="P8" s="194" t="s">
        <v>162</v>
      </c>
    </row>
    <row r="9" spans="1:16" ht="47.25" x14ac:dyDescent="0.25">
      <c r="A9" s="186" t="s">
        <v>146</v>
      </c>
      <c r="B9" s="131">
        <v>777571.9</v>
      </c>
      <c r="C9" s="131">
        <v>810361.20000000007</v>
      </c>
      <c r="D9" s="131">
        <v>816265.7</v>
      </c>
      <c r="E9" s="131">
        <v>818866.3</v>
      </c>
      <c r="F9" s="131">
        <v>820552.3</v>
      </c>
      <c r="G9" s="131">
        <v>849477.40000000014</v>
      </c>
      <c r="H9" s="131">
        <v>853185.40000000014</v>
      </c>
      <c r="I9" s="131">
        <v>857219.90000000014</v>
      </c>
      <c r="J9" s="131">
        <v>854649.50000000012</v>
      </c>
      <c r="K9" s="191">
        <f t="shared" si="0"/>
        <v>99.700146951791481</v>
      </c>
      <c r="L9" s="201">
        <f t="shared" si="1"/>
        <v>79648.000000000116</v>
      </c>
      <c r="M9" s="195">
        <v>857219.9</v>
      </c>
      <c r="N9" s="192">
        <f t="shared" si="3"/>
        <v>4034.4999999998836</v>
      </c>
      <c r="O9" s="188">
        <f t="shared" si="2"/>
        <v>0</v>
      </c>
      <c r="P9" s="194" t="s">
        <v>163</v>
      </c>
    </row>
    <row r="10" spans="1:16" ht="31.5" x14ac:dyDescent="0.25">
      <c r="A10" s="184" t="s">
        <v>121</v>
      </c>
      <c r="B10" s="131">
        <v>60</v>
      </c>
      <c r="C10" s="131">
        <v>60</v>
      </c>
      <c r="D10" s="131">
        <v>60</v>
      </c>
      <c r="E10" s="131">
        <v>60</v>
      </c>
      <c r="F10" s="131">
        <v>60</v>
      </c>
      <c r="G10" s="131">
        <v>60</v>
      </c>
      <c r="H10" s="131">
        <v>60</v>
      </c>
      <c r="I10" s="131">
        <v>60</v>
      </c>
      <c r="J10" s="131">
        <v>60</v>
      </c>
      <c r="K10" s="191">
        <f t="shared" si="0"/>
        <v>100</v>
      </c>
      <c r="L10" s="201">
        <f t="shared" si="1"/>
        <v>0</v>
      </c>
      <c r="M10" s="188">
        <v>60</v>
      </c>
      <c r="N10" s="192">
        <f t="shared" si="3"/>
        <v>0</v>
      </c>
      <c r="O10" s="188">
        <f t="shared" si="2"/>
        <v>0</v>
      </c>
      <c r="P10" s="194" t="s">
        <v>164</v>
      </c>
    </row>
    <row r="11" spans="1:16" ht="31.5" x14ac:dyDescent="0.25">
      <c r="A11" s="187" t="s">
        <v>117</v>
      </c>
      <c r="B11" s="182">
        <v>35.200000000000003</v>
      </c>
      <c r="C11" s="182">
        <v>35.200000000000003</v>
      </c>
      <c r="D11" s="182">
        <v>35.200000000000003</v>
      </c>
      <c r="E11" s="182">
        <v>35.200000000000003</v>
      </c>
      <c r="F11" s="182">
        <v>35.200000000000003</v>
      </c>
      <c r="G11" s="182">
        <v>35.200000000000003</v>
      </c>
      <c r="H11" s="182">
        <v>35.200000000000003</v>
      </c>
      <c r="I11" s="182">
        <v>35.200000000000003</v>
      </c>
      <c r="J11" s="182">
        <v>32.300000000000004</v>
      </c>
      <c r="K11" s="191">
        <f t="shared" si="0"/>
        <v>91.76136363636364</v>
      </c>
      <c r="L11" s="201">
        <f t="shared" si="1"/>
        <v>0</v>
      </c>
      <c r="M11" s="188">
        <v>35.200000000000003</v>
      </c>
      <c r="N11" s="192">
        <f t="shared" si="3"/>
        <v>0</v>
      </c>
      <c r="O11" s="188">
        <f t="shared" si="2"/>
        <v>0</v>
      </c>
      <c r="P11" s="194" t="s">
        <v>165</v>
      </c>
    </row>
    <row r="12" spans="1:16" ht="31.5" x14ac:dyDescent="0.25">
      <c r="A12" s="187" t="s">
        <v>118</v>
      </c>
      <c r="B12" s="182">
        <v>107.1</v>
      </c>
      <c r="C12" s="182">
        <v>107.1</v>
      </c>
      <c r="D12" s="182">
        <v>107.1</v>
      </c>
      <c r="E12" s="182">
        <v>143.1</v>
      </c>
      <c r="F12" s="182">
        <v>146.69999999999999</v>
      </c>
      <c r="G12" s="182">
        <v>146.69999999999999</v>
      </c>
      <c r="H12" s="182">
        <v>146.69999999999999</v>
      </c>
      <c r="I12" s="182">
        <v>146.69999999999999</v>
      </c>
      <c r="J12" s="182">
        <v>146.69999999999999</v>
      </c>
      <c r="K12" s="191">
        <f t="shared" si="0"/>
        <v>100</v>
      </c>
      <c r="L12" s="201">
        <f t="shared" si="1"/>
        <v>39.599999999999994</v>
      </c>
      <c r="M12" s="188">
        <v>146.69999999999999</v>
      </c>
      <c r="N12" s="192">
        <f t="shared" si="3"/>
        <v>0</v>
      </c>
      <c r="O12" s="188">
        <f t="shared" si="2"/>
        <v>0</v>
      </c>
      <c r="P12" s="194" t="s">
        <v>166</v>
      </c>
    </row>
    <row r="13" spans="1:16" ht="31.5" x14ac:dyDescent="0.25">
      <c r="A13" s="184" t="s">
        <v>147</v>
      </c>
      <c r="B13" s="131">
        <v>1594.8000000000002</v>
      </c>
      <c r="C13" s="131">
        <v>1594.9</v>
      </c>
      <c r="D13" s="131">
        <v>1594.9</v>
      </c>
      <c r="E13" s="131">
        <v>2124.9</v>
      </c>
      <c r="F13" s="131">
        <v>3832.3999999999996</v>
      </c>
      <c r="G13" s="131">
        <v>3832.3999999999996</v>
      </c>
      <c r="H13" s="131">
        <v>3832.3999999999996</v>
      </c>
      <c r="I13" s="131">
        <v>3832.3999999999996</v>
      </c>
      <c r="J13" s="131">
        <v>3830.6</v>
      </c>
      <c r="K13" s="191">
        <f t="shared" si="0"/>
        <v>99.953032042584283</v>
      </c>
      <c r="L13" s="201">
        <f t="shared" si="1"/>
        <v>2237.5999999999995</v>
      </c>
      <c r="M13" s="188">
        <v>3832.4</v>
      </c>
      <c r="N13" s="192">
        <f t="shared" si="3"/>
        <v>0</v>
      </c>
      <c r="O13" s="188">
        <f t="shared" si="2"/>
        <v>0</v>
      </c>
      <c r="P13" s="194" t="s">
        <v>167</v>
      </c>
    </row>
    <row r="14" spans="1:16" ht="31.5" x14ac:dyDescent="0.25">
      <c r="A14" s="184" t="s">
        <v>148</v>
      </c>
      <c r="B14" s="131">
        <v>140433.70000000001</v>
      </c>
      <c r="C14" s="131">
        <v>139763.4</v>
      </c>
      <c r="D14" s="131">
        <v>140376</v>
      </c>
      <c r="E14" s="131">
        <v>141332.59999999998</v>
      </c>
      <c r="F14" s="131">
        <v>145765.29999999999</v>
      </c>
      <c r="G14" s="131">
        <v>148350.9</v>
      </c>
      <c r="H14" s="131">
        <v>148479.49999999997</v>
      </c>
      <c r="I14" s="131">
        <v>148479.49999999997</v>
      </c>
      <c r="J14" s="131">
        <v>148479.49999999997</v>
      </c>
      <c r="K14" s="191">
        <f t="shared" si="0"/>
        <v>100</v>
      </c>
      <c r="L14" s="201">
        <f t="shared" si="1"/>
        <v>8045.7999999999593</v>
      </c>
      <c r="M14" s="188">
        <v>148479.5</v>
      </c>
      <c r="N14" s="192">
        <f t="shared" si="3"/>
        <v>0</v>
      </c>
      <c r="O14" s="188">
        <f t="shared" si="2"/>
        <v>0</v>
      </c>
      <c r="P14" s="194" t="s">
        <v>168</v>
      </c>
    </row>
    <row r="15" spans="1:16" ht="31.5" x14ac:dyDescent="0.25">
      <c r="A15" s="187" t="s">
        <v>109</v>
      </c>
      <c r="B15" s="182">
        <v>94.999999999999986</v>
      </c>
      <c r="C15" s="182">
        <v>94.999999999999986</v>
      </c>
      <c r="D15" s="182">
        <v>94.999999999999986</v>
      </c>
      <c r="E15" s="182">
        <v>94.999999999999986</v>
      </c>
      <c r="F15" s="182">
        <v>94.999999999999986</v>
      </c>
      <c r="G15" s="182">
        <v>88.199999999999989</v>
      </c>
      <c r="H15" s="182">
        <v>88.199999999999989</v>
      </c>
      <c r="I15" s="182">
        <v>88.199999999999989</v>
      </c>
      <c r="J15" s="182">
        <v>88.2</v>
      </c>
      <c r="K15" s="191">
        <f t="shared" si="0"/>
        <v>100.00000000000003</v>
      </c>
      <c r="L15" s="201">
        <f t="shared" si="1"/>
        <v>-6.7999999999999972</v>
      </c>
      <c r="M15" s="188">
        <v>88.2</v>
      </c>
      <c r="N15" s="192">
        <f t="shared" si="3"/>
        <v>0</v>
      </c>
      <c r="O15" s="188">
        <f t="shared" si="2"/>
        <v>0</v>
      </c>
      <c r="P15" s="194" t="s">
        <v>169</v>
      </c>
    </row>
    <row r="16" spans="1:16" ht="31.5" x14ac:dyDescent="0.25">
      <c r="A16" s="184" t="s">
        <v>110</v>
      </c>
      <c r="B16" s="131">
        <v>636.79999999999995</v>
      </c>
      <c r="C16" s="131">
        <v>636.79999999999995</v>
      </c>
      <c r="D16" s="131">
        <v>636.79999999999995</v>
      </c>
      <c r="E16" s="131">
        <v>636.79999999999995</v>
      </c>
      <c r="F16" s="131">
        <v>633.20000000000005</v>
      </c>
      <c r="G16" s="131">
        <v>591.29999999999995</v>
      </c>
      <c r="H16" s="131">
        <v>591.20000000000005</v>
      </c>
      <c r="I16" s="131">
        <v>591.20000000000005</v>
      </c>
      <c r="J16" s="131">
        <v>583.20000000000005</v>
      </c>
      <c r="K16" s="191">
        <f t="shared" si="0"/>
        <v>98.646820027063598</v>
      </c>
      <c r="L16" s="201">
        <f t="shared" si="1"/>
        <v>-45.599999999999909</v>
      </c>
      <c r="M16" s="188">
        <v>591.20000000000005</v>
      </c>
      <c r="N16" s="192">
        <f t="shared" si="3"/>
        <v>0</v>
      </c>
      <c r="O16" s="188">
        <f t="shared" si="2"/>
        <v>0</v>
      </c>
      <c r="P16" s="194" t="s">
        <v>170</v>
      </c>
    </row>
    <row r="17" spans="1:16" ht="31.5" x14ac:dyDescent="0.25">
      <c r="A17" s="184" t="s">
        <v>111</v>
      </c>
      <c r="B17" s="131">
        <v>963.8</v>
      </c>
      <c r="C17" s="131">
        <v>963.9</v>
      </c>
      <c r="D17" s="131">
        <v>963.9</v>
      </c>
      <c r="E17" s="131">
        <v>963.9</v>
      </c>
      <c r="F17" s="131">
        <v>963.9</v>
      </c>
      <c r="G17" s="131">
        <v>839.5</v>
      </c>
      <c r="H17" s="131">
        <v>833.9</v>
      </c>
      <c r="I17" s="131">
        <v>833.9</v>
      </c>
      <c r="J17" s="131">
        <v>833.6</v>
      </c>
      <c r="K17" s="191">
        <f t="shared" si="0"/>
        <v>99.964024463364922</v>
      </c>
      <c r="L17" s="201">
        <f t="shared" si="1"/>
        <v>-129.89999999999998</v>
      </c>
      <c r="M17" s="188">
        <v>833.9</v>
      </c>
      <c r="N17" s="192">
        <f t="shared" si="3"/>
        <v>0</v>
      </c>
      <c r="O17" s="189">
        <f t="shared" si="2"/>
        <v>0</v>
      </c>
      <c r="P17" s="194" t="s">
        <v>171</v>
      </c>
    </row>
    <row r="18" spans="1:16" ht="31.5" x14ac:dyDescent="0.25">
      <c r="A18" s="184" t="s">
        <v>149</v>
      </c>
      <c r="B18" s="131">
        <v>23181.7</v>
      </c>
      <c r="C18" s="131">
        <v>23181.7</v>
      </c>
      <c r="D18" s="131">
        <v>27378.7</v>
      </c>
      <c r="E18" s="131">
        <v>29008.7</v>
      </c>
      <c r="F18" s="131">
        <v>28951.000000000004</v>
      </c>
      <c r="G18" s="131">
        <v>28701.300000000003</v>
      </c>
      <c r="H18" s="131">
        <v>28656.9</v>
      </c>
      <c r="I18" s="131">
        <v>28656.9</v>
      </c>
      <c r="J18" s="131">
        <v>28579</v>
      </c>
      <c r="K18" s="191">
        <f t="shared" si="0"/>
        <v>99.728163199787829</v>
      </c>
      <c r="L18" s="201">
        <f t="shared" si="1"/>
        <v>5475.2000000000007</v>
      </c>
      <c r="M18" s="188">
        <v>28818.6</v>
      </c>
      <c r="N18" s="192">
        <f t="shared" si="3"/>
        <v>161.69999999999709</v>
      </c>
      <c r="O18" s="197">
        <f t="shared" si="2"/>
        <v>161.69999999999709</v>
      </c>
      <c r="P18" s="194" t="s">
        <v>172</v>
      </c>
    </row>
    <row r="19" spans="1:16" ht="31.5" x14ac:dyDescent="0.25">
      <c r="A19" s="187" t="s">
        <v>150</v>
      </c>
      <c r="B19" s="182">
        <v>1808.7</v>
      </c>
      <c r="C19" s="182">
        <v>1808.7</v>
      </c>
      <c r="D19" s="182">
        <v>6465.9</v>
      </c>
      <c r="E19" s="182">
        <v>7084.1</v>
      </c>
      <c r="F19" s="182">
        <v>7375.2999999999993</v>
      </c>
      <c r="G19" s="182">
        <v>7375.2999999999993</v>
      </c>
      <c r="H19" s="182">
        <v>7220.6</v>
      </c>
      <c r="I19" s="182">
        <v>7220.6</v>
      </c>
      <c r="J19" s="182">
        <v>7220.6</v>
      </c>
      <c r="K19" s="191">
        <f t="shared" si="0"/>
        <v>100</v>
      </c>
      <c r="L19" s="201">
        <f t="shared" si="1"/>
        <v>5411.9000000000005</v>
      </c>
      <c r="M19" s="188">
        <v>7220.6</v>
      </c>
      <c r="N19" s="192">
        <f t="shared" si="3"/>
        <v>0</v>
      </c>
      <c r="O19" s="188">
        <f t="shared" si="2"/>
        <v>0</v>
      </c>
      <c r="P19" s="194" t="s">
        <v>173</v>
      </c>
    </row>
    <row r="20" spans="1:16" ht="31.5" x14ac:dyDescent="0.25">
      <c r="A20" s="184" t="s">
        <v>112</v>
      </c>
      <c r="B20" s="182">
        <v>8661.2000000000007</v>
      </c>
      <c r="C20" s="182">
        <v>8661.2000000000007</v>
      </c>
      <c r="D20" s="182">
        <v>8747.7999999999993</v>
      </c>
      <c r="E20" s="182">
        <v>17701.399999999998</v>
      </c>
      <c r="F20" s="182">
        <v>17701.399999999998</v>
      </c>
      <c r="G20" s="182">
        <v>17876.399999999998</v>
      </c>
      <c r="H20" s="182">
        <v>17870.199999999997</v>
      </c>
      <c r="I20" s="182">
        <v>17870.199999999997</v>
      </c>
      <c r="J20" s="182">
        <v>16968.5</v>
      </c>
      <c r="K20" s="191">
        <f t="shared" si="0"/>
        <v>94.954169511253383</v>
      </c>
      <c r="L20" s="201">
        <f t="shared" si="1"/>
        <v>9208.9999999999964</v>
      </c>
      <c r="M20" s="195">
        <v>16998.599999999999</v>
      </c>
      <c r="N20" s="192">
        <f t="shared" si="3"/>
        <v>-871.59999999999854</v>
      </c>
      <c r="O20" s="197">
        <f t="shared" si="2"/>
        <v>-871.59999999999854</v>
      </c>
      <c r="P20" s="194" t="s">
        <v>174</v>
      </c>
    </row>
    <row r="21" spans="1:16" ht="31.5" x14ac:dyDescent="0.25">
      <c r="A21" s="187" t="s">
        <v>151</v>
      </c>
      <c r="B21" s="182">
        <v>81740.900000000009</v>
      </c>
      <c r="C21" s="182">
        <v>81740.800000000003</v>
      </c>
      <c r="D21" s="182">
        <v>83632</v>
      </c>
      <c r="E21" s="182">
        <v>108269.70000000001</v>
      </c>
      <c r="F21" s="182">
        <v>108269.70000000001</v>
      </c>
      <c r="G21" s="182">
        <v>109085.40000000002</v>
      </c>
      <c r="H21" s="182">
        <v>108525.3</v>
      </c>
      <c r="I21" s="182">
        <v>108525.3</v>
      </c>
      <c r="J21" s="182">
        <v>106984.29999999999</v>
      </c>
      <c r="K21" s="191">
        <f t="shared" si="0"/>
        <v>98.58005460477878</v>
      </c>
      <c r="L21" s="201">
        <f t="shared" si="1"/>
        <v>26784.399999999994</v>
      </c>
      <c r="M21" s="177">
        <v>108525.3</v>
      </c>
      <c r="N21" s="192">
        <f t="shared" si="3"/>
        <v>0</v>
      </c>
      <c r="O21" s="188">
        <f t="shared" si="2"/>
        <v>0</v>
      </c>
      <c r="P21" s="194" t="s">
        <v>175</v>
      </c>
    </row>
    <row r="22" spans="1:16" ht="31.5" x14ac:dyDescent="0.25">
      <c r="A22" s="184" t="s">
        <v>152</v>
      </c>
      <c r="B22" s="182">
        <v>723.6</v>
      </c>
      <c r="C22" s="182">
        <v>723.6</v>
      </c>
      <c r="D22" s="182">
        <v>723.6</v>
      </c>
      <c r="E22" s="182">
        <v>723.6</v>
      </c>
      <c r="F22" s="182">
        <v>723.6</v>
      </c>
      <c r="G22" s="182">
        <v>674.00000000000011</v>
      </c>
      <c r="H22" s="182">
        <v>664.00000000000011</v>
      </c>
      <c r="I22" s="182">
        <v>664.00000000000011</v>
      </c>
      <c r="J22" s="182">
        <v>664</v>
      </c>
      <c r="K22" s="191">
        <f t="shared" si="0"/>
        <v>99.999999999999972</v>
      </c>
      <c r="L22" s="201">
        <f t="shared" si="1"/>
        <v>-59.599999999999909</v>
      </c>
      <c r="M22" s="188">
        <v>664</v>
      </c>
      <c r="N22" s="192">
        <f t="shared" si="3"/>
        <v>0</v>
      </c>
      <c r="O22" s="188">
        <f t="shared" si="2"/>
        <v>0</v>
      </c>
      <c r="P22" s="194" t="s">
        <v>176</v>
      </c>
    </row>
    <row r="23" spans="1:16" ht="31.5" x14ac:dyDescent="0.25">
      <c r="A23" s="184" t="s">
        <v>119</v>
      </c>
      <c r="B23" s="182">
        <v>12790.1</v>
      </c>
      <c r="C23" s="182">
        <v>12790.1</v>
      </c>
      <c r="D23" s="182">
        <v>12790.1</v>
      </c>
      <c r="E23" s="182">
        <v>12790.1</v>
      </c>
      <c r="F23" s="182">
        <v>17900.5</v>
      </c>
      <c r="G23" s="182">
        <v>17880.5</v>
      </c>
      <c r="H23" s="182">
        <v>17637.5</v>
      </c>
      <c r="I23" s="182">
        <v>17637.5</v>
      </c>
      <c r="J23" s="182">
        <v>17502.2</v>
      </c>
      <c r="K23" s="191">
        <f t="shared" si="0"/>
        <v>99.232884479092846</v>
      </c>
      <c r="L23" s="201">
        <f t="shared" si="1"/>
        <v>4847.3999999999996</v>
      </c>
      <c r="M23" s="188">
        <v>17637.5</v>
      </c>
      <c r="N23" s="192">
        <f t="shared" si="3"/>
        <v>0</v>
      </c>
      <c r="O23" s="188">
        <f t="shared" si="2"/>
        <v>0</v>
      </c>
      <c r="P23" s="194" t="s">
        <v>177</v>
      </c>
    </row>
    <row r="24" spans="1:16" ht="31.5" x14ac:dyDescent="0.25">
      <c r="A24" s="186" t="s">
        <v>122</v>
      </c>
      <c r="B24" s="131">
        <v>30</v>
      </c>
      <c r="C24" s="131">
        <v>30</v>
      </c>
      <c r="D24" s="131">
        <v>30</v>
      </c>
      <c r="E24" s="131">
        <v>30</v>
      </c>
      <c r="F24" s="131">
        <v>30</v>
      </c>
      <c r="G24" s="131">
        <v>30</v>
      </c>
      <c r="H24" s="131">
        <v>0</v>
      </c>
      <c r="I24" s="131">
        <v>0</v>
      </c>
      <c r="J24" s="131">
        <v>0</v>
      </c>
      <c r="K24" s="191"/>
      <c r="L24" s="201">
        <f t="shared" si="1"/>
        <v>-30</v>
      </c>
      <c r="M24" s="188">
        <v>30</v>
      </c>
      <c r="N24" s="192">
        <f t="shared" si="3"/>
        <v>30</v>
      </c>
      <c r="O24" s="197">
        <f t="shared" si="2"/>
        <v>30</v>
      </c>
      <c r="P24" s="194" t="s">
        <v>180</v>
      </c>
    </row>
    <row r="25" spans="1:16" ht="31.5" x14ac:dyDescent="0.25">
      <c r="A25" s="184" t="s">
        <v>123</v>
      </c>
      <c r="B25" s="131">
        <v>21</v>
      </c>
      <c r="C25" s="131">
        <v>21</v>
      </c>
      <c r="D25" s="131">
        <v>21</v>
      </c>
      <c r="E25" s="131">
        <v>21</v>
      </c>
      <c r="F25" s="131">
        <v>21</v>
      </c>
      <c r="G25" s="131">
        <v>21</v>
      </c>
      <c r="H25" s="131">
        <v>0</v>
      </c>
      <c r="I25" s="131">
        <v>0</v>
      </c>
      <c r="J25" s="131">
        <v>0</v>
      </c>
      <c r="K25" s="191"/>
      <c r="L25" s="201">
        <f t="shared" si="1"/>
        <v>-21</v>
      </c>
      <c r="M25" s="188">
        <v>21</v>
      </c>
      <c r="N25" s="192">
        <f t="shared" si="3"/>
        <v>21</v>
      </c>
      <c r="O25" s="197">
        <f t="shared" si="2"/>
        <v>21</v>
      </c>
      <c r="P25" s="194" t="s">
        <v>181</v>
      </c>
    </row>
    <row r="26" spans="1:16" ht="31.5" x14ac:dyDescent="0.25">
      <c r="A26" s="186" t="s">
        <v>153</v>
      </c>
      <c r="B26" s="131">
        <v>2516.4</v>
      </c>
      <c r="C26" s="131">
        <v>2516.2999999999997</v>
      </c>
      <c r="D26" s="131">
        <v>1945.4</v>
      </c>
      <c r="E26" s="131">
        <v>2067.5000000000005</v>
      </c>
      <c r="F26" s="131">
        <v>1921.9000000000003</v>
      </c>
      <c r="G26" s="131">
        <v>2427.3999999999996</v>
      </c>
      <c r="H26" s="131">
        <v>2427.3999999999996</v>
      </c>
      <c r="I26" s="131">
        <v>2427.3999999999996</v>
      </c>
      <c r="J26" s="131">
        <v>2427.3999999999996</v>
      </c>
      <c r="K26" s="191">
        <f t="shared" si="0"/>
        <v>100</v>
      </c>
      <c r="L26" s="201">
        <f t="shared" si="1"/>
        <v>-89.000000000000455</v>
      </c>
      <c r="M26" s="195">
        <v>2427.4</v>
      </c>
      <c r="N26" s="192">
        <f t="shared" si="3"/>
        <v>0</v>
      </c>
      <c r="O26" s="188">
        <f t="shared" si="2"/>
        <v>0</v>
      </c>
      <c r="P26" s="194" t="s">
        <v>178</v>
      </c>
    </row>
    <row r="27" spans="1:16" ht="15.75" x14ac:dyDescent="0.25">
      <c r="A27" s="184" t="s">
        <v>95</v>
      </c>
      <c r="B27" s="131">
        <v>13782.4</v>
      </c>
      <c r="C27" s="131">
        <v>14498.699999999999</v>
      </c>
      <c r="D27" s="131">
        <v>14498.699999999999</v>
      </c>
      <c r="E27" s="131">
        <v>14559.699999999999</v>
      </c>
      <c r="F27" s="131">
        <v>14879.800000000001</v>
      </c>
      <c r="G27" s="131">
        <v>14879.800000000001</v>
      </c>
      <c r="H27" s="131">
        <v>14648.7</v>
      </c>
      <c r="I27" s="131">
        <v>14648.7</v>
      </c>
      <c r="J27" s="131">
        <v>14541.000000000002</v>
      </c>
      <c r="K27" s="191">
        <f t="shared" si="0"/>
        <v>99.264781175121357</v>
      </c>
      <c r="L27" s="201">
        <f t="shared" si="1"/>
        <v>866.30000000000109</v>
      </c>
      <c r="M27" s="188">
        <v>14498.7</v>
      </c>
      <c r="N27" s="192">
        <f t="shared" si="3"/>
        <v>-150</v>
      </c>
      <c r="O27" s="197">
        <f t="shared" si="2"/>
        <v>-150</v>
      </c>
      <c r="P27" s="194"/>
    </row>
    <row r="28" spans="1:16" ht="38.25" x14ac:dyDescent="0.25">
      <c r="A28" s="184" t="s">
        <v>154</v>
      </c>
      <c r="B28" s="131">
        <v>13782.4</v>
      </c>
      <c r="C28" s="131">
        <v>14498.699999999999</v>
      </c>
      <c r="D28" s="131">
        <v>14498.699999999999</v>
      </c>
      <c r="E28" s="131">
        <v>14559.699999999999</v>
      </c>
      <c r="F28" s="131">
        <v>14879.800000000001</v>
      </c>
      <c r="G28" s="131">
        <v>14879.800000000001</v>
      </c>
      <c r="H28" s="131">
        <v>14648.7</v>
      </c>
      <c r="I28" s="131">
        <v>14648.7</v>
      </c>
      <c r="J28" s="131">
        <v>14541.000000000002</v>
      </c>
      <c r="K28" s="191">
        <f t="shared" si="0"/>
        <v>99.264781175121357</v>
      </c>
      <c r="L28" s="201">
        <f t="shared" si="1"/>
        <v>866.30000000000109</v>
      </c>
      <c r="M28" s="195">
        <v>14498.7</v>
      </c>
      <c r="N28" s="192">
        <f t="shared" si="3"/>
        <v>-150</v>
      </c>
      <c r="O28" s="197">
        <f t="shared" si="2"/>
        <v>-150</v>
      </c>
      <c r="P28" s="194" t="s">
        <v>179</v>
      </c>
    </row>
    <row r="29" spans="1:16" ht="15.75" x14ac:dyDescent="0.25">
      <c r="A29" s="184" t="s">
        <v>94</v>
      </c>
      <c r="B29" s="131">
        <v>37108.800000000003</v>
      </c>
      <c r="C29" s="131">
        <v>38018.5</v>
      </c>
      <c r="D29" s="131">
        <v>41850.800000000003</v>
      </c>
      <c r="E29" s="131">
        <v>41900.9</v>
      </c>
      <c r="F29" s="131">
        <v>45536.800000000003</v>
      </c>
      <c r="G29" s="131">
        <v>59057.2</v>
      </c>
      <c r="H29" s="131">
        <v>59480.399999999994</v>
      </c>
      <c r="I29" s="189">
        <v>59495.4</v>
      </c>
      <c r="J29" s="189">
        <v>57417.1</v>
      </c>
      <c r="K29" s="191">
        <f t="shared" si="0"/>
        <v>96.506788760139443</v>
      </c>
      <c r="L29" s="201">
        <f t="shared" si="1"/>
        <v>22386.6</v>
      </c>
      <c r="M29" s="188" t="s">
        <v>4</v>
      </c>
      <c r="N29" s="188" t="s">
        <v>4</v>
      </c>
      <c r="O29" s="188"/>
      <c r="P29" s="188" t="s">
        <v>4</v>
      </c>
    </row>
    <row r="30" spans="1:16" ht="15.75" x14ac:dyDescent="0.25">
      <c r="A30" s="184" t="s">
        <v>93</v>
      </c>
      <c r="B30" s="131">
        <v>3924.8</v>
      </c>
      <c r="C30" s="131">
        <v>3924.8</v>
      </c>
      <c r="D30" s="131">
        <v>3924.8</v>
      </c>
      <c r="E30" s="131">
        <v>3924.8</v>
      </c>
      <c r="F30" s="131">
        <v>4093.7000000000007</v>
      </c>
      <c r="G30" s="131">
        <v>4093.7000000000007</v>
      </c>
      <c r="H30" s="131">
        <v>4105.5</v>
      </c>
      <c r="I30" s="131">
        <v>4105.5</v>
      </c>
      <c r="J30" s="131">
        <v>4032.7</v>
      </c>
      <c r="K30" s="191">
        <f t="shared" si="0"/>
        <v>98.226768968456952</v>
      </c>
      <c r="L30" s="201">
        <f t="shared" si="1"/>
        <v>180.69999999999982</v>
      </c>
      <c r="M30" s="188" t="s">
        <v>4</v>
      </c>
      <c r="N30" s="188" t="s">
        <v>4</v>
      </c>
      <c r="O30" s="188"/>
      <c r="P30" s="188" t="s">
        <v>4</v>
      </c>
    </row>
    <row r="31" spans="1:16" ht="15.75" x14ac:dyDescent="0.25">
      <c r="A31" s="184" t="s">
        <v>92</v>
      </c>
      <c r="B31" s="131">
        <v>1938.8000000000002</v>
      </c>
      <c r="C31" s="131">
        <v>1938.8000000000002</v>
      </c>
      <c r="D31" s="131">
        <v>1938.8000000000002</v>
      </c>
      <c r="E31" s="131">
        <v>1938.8000000000002</v>
      </c>
      <c r="F31" s="131">
        <v>2024.2</v>
      </c>
      <c r="G31" s="131">
        <v>2024.1</v>
      </c>
      <c r="H31" s="131">
        <v>2124.9</v>
      </c>
      <c r="I31" s="131">
        <v>2124.9</v>
      </c>
      <c r="J31" s="131">
        <v>2122.9</v>
      </c>
      <c r="K31" s="191">
        <f t="shared" si="0"/>
        <v>99.905877923666992</v>
      </c>
      <c r="L31" s="201">
        <f t="shared" si="1"/>
        <v>186.09999999999991</v>
      </c>
      <c r="M31" s="188" t="s">
        <v>4</v>
      </c>
      <c r="N31" s="188" t="s">
        <v>4</v>
      </c>
      <c r="O31" s="188"/>
      <c r="P31" s="188" t="s">
        <v>4</v>
      </c>
    </row>
    <row r="32" spans="1:16" ht="15.75" x14ac:dyDescent="0.25">
      <c r="A32" s="184" t="s">
        <v>120</v>
      </c>
      <c r="B32" s="131">
        <v>254.2</v>
      </c>
      <c r="C32" s="131">
        <v>254.2</v>
      </c>
      <c r="D32" s="131">
        <v>254.2</v>
      </c>
      <c r="E32" s="131">
        <v>254.2</v>
      </c>
      <c r="F32" s="131">
        <v>254.2</v>
      </c>
      <c r="G32" s="131">
        <v>254.2</v>
      </c>
      <c r="H32" s="131">
        <v>254.2</v>
      </c>
      <c r="I32" s="131">
        <v>254.2</v>
      </c>
      <c r="J32" s="131">
        <v>254.2</v>
      </c>
      <c r="K32" s="191">
        <f t="shared" si="0"/>
        <v>100</v>
      </c>
      <c r="L32" s="201">
        <f t="shared" si="1"/>
        <v>0</v>
      </c>
      <c r="M32" s="188" t="s">
        <v>4</v>
      </c>
      <c r="N32" s="188" t="s">
        <v>4</v>
      </c>
      <c r="O32" s="188"/>
      <c r="P32" s="188" t="s">
        <v>4</v>
      </c>
    </row>
    <row r="33" spans="1:16" ht="15.75" x14ac:dyDescent="0.25">
      <c r="A33" s="184" t="s">
        <v>91</v>
      </c>
      <c r="B33" s="131">
        <v>300</v>
      </c>
      <c r="C33" s="131">
        <v>300</v>
      </c>
      <c r="D33" s="131">
        <v>300</v>
      </c>
      <c r="E33" s="131">
        <v>300</v>
      </c>
      <c r="F33" s="131">
        <v>300</v>
      </c>
      <c r="G33" s="188">
        <v>100</v>
      </c>
      <c r="H33" s="131">
        <v>0</v>
      </c>
      <c r="I33" s="131">
        <v>0</v>
      </c>
      <c r="J33" s="131">
        <v>0</v>
      </c>
      <c r="K33" s="191"/>
      <c r="L33" s="201">
        <f t="shared" si="1"/>
        <v>-300</v>
      </c>
      <c r="M33" s="188" t="s">
        <v>4</v>
      </c>
      <c r="N33" s="188" t="s">
        <v>4</v>
      </c>
      <c r="O33" s="188"/>
      <c r="P33" s="188" t="s">
        <v>4</v>
      </c>
    </row>
    <row r="34" spans="1:16" ht="15.75" x14ac:dyDescent="0.25">
      <c r="A34" s="184" t="s">
        <v>89</v>
      </c>
      <c r="B34" s="131">
        <v>8000</v>
      </c>
      <c r="C34" s="131">
        <v>8000</v>
      </c>
      <c r="D34" s="131">
        <v>7784.4</v>
      </c>
      <c r="E34" s="131">
        <v>7222.4</v>
      </c>
      <c r="F34" s="131">
        <v>206.39999999999955</v>
      </c>
      <c r="G34" s="188">
        <v>3019.1</v>
      </c>
      <c r="H34" s="131">
        <v>831.69999999999959</v>
      </c>
      <c r="I34" s="131">
        <v>29.4</v>
      </c>
      <c r="J34" s="131">
        <v>0</v>
      </c>
      <c r="K34" s="191">
        <f t="shared" si="0"/>
        <v>0</v>
      </c>
      <c r="L34" s="201">
        <f t="shared" si="1"/>
        <v>-7970.6</v>
      </c>
      <c r="M34" s="188" t="s">
        <v>4</v>
      </c>
      <c r="N34" s="188" t="s">
        <v>4</v>
      </c>
      <c r="O34" s="188"/>
      <c r="P34" s="188" t="s">
        <v>4</v>
      </c>
    </row>
    <row r="35" spans="1:16" ht="15.75" x14ac:dyDescent="0.25">
      <c r="A35" s="184" t="s">
        <v>155</v>
      </c>
      <c r="B35" s="131">
        <v>0</v>
      </c>
      <c r="C35" s="131">
        <v>300</v>
      </c>
      <c r="D35" s="131">
        <v>300</v>
      </c>
      <c r="E35" s="131">
        <v>300</v>
      </c>
      <c r="F35" s="131">
        <v>300</v>
      </c>
      <c r="G35" s="188">
        <v>0</v>
      </c>
      <c r="H35" s="131">
        <v>0</v>
      </c>
      <c r="I35" s="131">
        <v>0</v>
      </c>
      <c r="J35" s="131">
        <v>0</v>
      </c>
      <c r="K35" s="191"/>
      <c r="L35" s="201">
        <f t="shared" si="1"/>
        <v>0</v>
      </c>
      <c r="M35" s="188" t="s">
        <v>4</v>
      </c>
      <c r="N35" s="188" t="s">
        <v>4</v>
      </c>
      <c r="O35" s="188"/>
      <c r="P35" s="188" t="s">
        <v>4</v>
      </c>
    </row>
    <row r="36" spans="1:16" ht="15.75" x14ac:dyDescent="0.25">
      <c r="A36" s="184" t="s">
        <v>90</v>
      </c>
      <c r="B36" s="131">
        <v>139.4</v>
      </c>
      <c r="C36" s="131">
        <v>139.30000000000001</v>
      </c>
      <c r="D36" s="131">
        <v>239.3</v>
      </c>
      <c r="E36" s="131">
        <v>289.3</v>
      </c>
      <c r="F36" s="131">
        <v>339.3</v>
      </c>
      <c r="G36" s="188">
        <v>359.3</v>
      </c>
      <c r="H36" s="131">
        <v>350</v>
      </c>
      <c r="I36" s="131">
        <v>400</v>
      </c>
      <c r="J36" s="131">
        <v>400</v>
      </c>
      <c r="K36" s="191">
        <f t="shared" si="0"/>
        <v>100</v>
      </c>
      <c r="L36" s="201">
        <f t="shared" si="1"/>
        <v>260.60000000000002</v>
      </c>
      <c r="M36" s="188" t="s">
        <v>4</v>
      </c>
      <c r="N36" s="188" t="s">
        <v>4</v>
      </c>
      <c r="O36" s="188"/>
      <c r="P36" s="188" t="s">
        <v>4</v>
      </c>
    </row>
    <row r="37" spans="1:16" ht="15.75" x14ac:dyDescent="0.25">
      <c r="A37" s="184" t="s">
        <v>113</v>
      </c>
      <c r="B37" s="131">
        <v>14.5</v>
      </c>
      <c r="C37" s="131">
        <v>625.6</v>
      </c>
      <c r="D37" s="131">
        <v>625.59999999999991</v>
      </c>
      <c r="E37" s="131">
        <v>625.59999999999991</v>
      </c>
      <c r="F37" s="188">
        <v>625.6</v>
      </c>
      <c r="G37" s="188">
        <v>625.6</v>
      </c>
      <c r="H37" s="131">
        <v>625.59999999999991</v>
      </c>
      <c r="I37" s="131">
        <v>625.59999999999991</v>
      </c>
      <c r="J37" s="131">
        <v>181.70000000000002</v>
      </c>
      <c r="K37" s="191">
        <f t="shared" si="0"/>
        <v>29.044117647058833</v>
      </c>
      <c r="L37" s="201">
        <f t="shared" si="1"/>
        <v>611.09999999999991</v>
      </c>
      <c r="M37" s="188" t="s">
        <v>4</v>
      </c>
      <c r="N37" s="188" t="s">
        <v>4</v>
      </c>
      <c r="O37" s="188"/>
      <c r="P37" s="188" t="s">
        <v>4</v>
      </c>
    </row>
    <row r="38" spans="1:16" ht="15.75" x14ac:dyDescent="0.25">
      <c r="A38" s="184" t="s">
        <v>88</v>
      </c>
      <c r="B38" s="131">
        <v>215.2</v>
      </c>
      <c r="C38" s="131">
        <v>215.2</v>
      </c>
      <c r="D38" s="131">
        <v>215.2</v>
      </c>
      <c r="E38" s="131">
        <v>215.2</v>
      </c>
      <c r="F38" s="131">
        <v>3349</v>
      </c>
      <c r="G38" s="131">
        <v>3252.3999999999996</v>
      </c>
      <c r="H38" s="131">
        <v>3252.5</v>
      </c>
      <c r="I38" s="131">
        <v>3252.5</v>
      </c>
      <c r="J38" s="131">
        <v>3239.1000000000004</v>
      </c>
      <c r="K38" s="191">
        <f t="shared" si="0"/>
        <v>99.588009223674106</v>
      </c>
      <c r="L38" s="201">
        <f t="shared" si="1"/>
        <v>3037.3</v>
      </c>
      <c r="M38" s="188" t="s">
        <v>4</v>
      </c>
      <c r="N38" s="188" t="s">
        <v>4</v>
      </c>
      <c r="O38" s="188"/>
      <c r="P38" s="188" t="s">
        <v>4</v>
      </c>
    </row>
    <row r="39" spans="1:16" ht="15.75" x14ac:dyDescent="0.25">
      <c r="A39" s="184" t="s">
        <v>156</v>
      </c>
      <c r="B39" s="131"/>
      <c r="C39" s="131"/>
      <c r="D39" s="131">
        <v>215.6</v>
      </c>
      <c r="E39" s="131">
        <v>777.70000000000016</v>
      </c>
      <c r="F39" s="131">
        <v>7991.5000000000009</v>
      </c>
      <c r="G39" s="131">
        <v>8178.8</v>
      </c>
      <c r="H39" s="131">
        <v>11170.4</v>
      </c>
      <c r="I39" s="131">
        <v>11937.699999999999</v>
      </c>
      <c r="J39" s="131">
        <v>11937.699999999999</v>
      </c>
      <c r="K39" s="191">
        <f t="shared" si="0"/>
        <v>100</v>
      </c>
      <c r="L39" s="201">
        <f t="shared" si="1"/>
        <v>11937.699999999999</v>
      </c>
      <c r="M39" s="188" t="s">
        <v>4</v>
      </c>
      <c r="N39" s="188" t="s">
        <v>4</v>
      </c>
      <c r="O39" s="188"/>
      <c r="P39" s="188" t="s">
        <v>4</v>
      </c>
    </row>
    <row r="40" spans="1:16" ht="15.75" x14ac:dyDescent="0.25">
      <c r="A40" s="184" t="s">
        <v>87</v>
      </c>
      <c r="B40" s="131">
        <v>22321.9</v>
      </c>
      <c r="C40" s="131">
        <v>22320.6</v>
      </c>
      <c r="D40" s="131">
        <v>26052.9</v>
      </c>
      <c r="E40" s="131">
        <v>26052.9</v>
      </c>
      <c r="F40" s="131">
        <v>26052.9</v>
      </c>
      <c r="G40" s="131">
        <v>37150</v>
      </c>
      <c r="H40" s="131">
        <v>36765.599999999999</v>
      </c>
      <c r="I40" s="131">
        <v>36765.599999999999</v>
      </c>
      <c r="J40" s="131">
        <v>35248.800000000003</v>
      </c>
      <c r="K40" s="191">
        <f t="shared" si="0"/>
        <v>95.874404334486599</v>
      </c>
      <c r="L40" s="201">
        <f t="shared" si="1"/>
        <v>14443.699999999997</v>
      </c>
      <c r="M40" s="188" t="s">
        <v>4</v>
      </c>
      <c r="N40" s="188" t="s">
        <v>4</v>
      </c>
      <c r="O40" s="188"/>
      <c r="P40" s="188" t="s">
        <v>4</v>
      </c>
    </row>
    <row r="41" spans="1:16" ht="15.75" x14ac:dyDescent="0.25">
      <c r="A41" s="184" t="s">
        <v>157</v>
      </c>
      <c r="B41" s="182">
        <v>1238244.2</v>
      </c>
      <c r="C41" s="131">
        <v>1272111</v>
      </c>
      <c r="D41" s="182">
        <v>1293101.2899999998</v>
      </c>
      <c r="E41" s="182">
        <v>1312505.1900000004</v>
      </c>
      <c r="F41" s="182">
        <v>1352813</v>
      </c>
      <c r="G41" s="182">
        <v>1390446.3000000003</v>
      </c>
      <c r="H41" s="182">
        <v>1393566.4</v>
      </c>
      <c r="I41" s="190">
        <f>I4+I27+I29</f>
        <v>1397600.9</v>
      </c>
      <c r="J41" s="200">
        <f>J4+J27+J29</f>
        <v>1382923.5</v>
      </c>
      <c r="K41" s="191">
        <f t="shared" si="0"/>
        <v>98.949814643078724</v>
      </c>
      <c r="L41" s="201">
        <f t="shared" si="1"/>
        <v>159356.69999999995</v>
      </c>
      <c r="M41" s="188" t="s">
        <v>4</v>
      </c>
      <c r="N41" s="188" t="s">
        <v>4</v>
      </c>
      <c r="O41" s="188"/>
      <c r="P41" s="188" t="s">
        <v>4</v>
      </c>
    </row>
  </sheetData>
  <mergeCells count="2">
    <mergeCell ref="A2:N2"/>
    <mergeCell ref="L1:P1"/>
  </mergeCells>
  <pageMargins left="0.25" right="0.25" top="0.75" bottom="0.75" header="0.3" footer="0.3"/>
  <pageSetup paperSize="9" scale="4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'Приложение 1'!Заголовки_для_печати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2023-04-12T13:10:25Z</dcterms:modified>
</cp:coreProperties>
</file>