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480" yWindow="0" windowWidth="19335" windowHeight="8385"/>
  </bookViews>
  <sheets>
    <sheet name="приложение 2" sheetId="6" r:id="rId1"/>
  </sheets>
  <definedNames>
    <definedName name="_xlnm._FilterDatabase" localSheetId="0" hidden="1">'приложение 2'!$J$2:$J$713</definedName>
    <definedName name="_xlnm.Print_Titles" localSheetId="0">'приложение 2'!$4:$5</definedName>
    <definedName name="_xlnm.Print_Area" localSheetId="0">'приложение 2'!$A$1:$M$693</definedName>
  </definedNames>
  <calcPr calcId="125725"/>
</workbook>
</file>

<file path=xl/calcChain.xml><?xml version="1.0" encoding="utf-8"?>
<calcChain xmlns="http://schemas.openxmlformats.org/spreadsheetml/2006/main">
  <c r="L89" i="6"/>
  <c r="L63"/>
  <c r="L53"/>
  <c r="L341"/>
  <c r="L272"/>
  <c r="L227" l="1"/>
  <c r="L134"/>
  <c r="L123"/>
  <c r="L424" l="1"/>
  <c r="L474"/>
  <c r="L678"/>
  <c r="L276" l="1"/>
  <c r="L275" s="1"/>
  <c r="L274" s="1"/>
  <c r="L273" s="1"/>
  <c r="L304"/>
  <c r="L303" l="1"/>
  <c r="L302" s="1"/>
  <c r="L236" l="1"/>
  <c r="L235" s="1"/>
  <c r="L234" s="1"/>
  <c r="L233" s="1"/>
  <c r="L232"/>
  <c r="L496" l="1"/>
  <c r="L477" l="1"/>
  <c r="L476" s="1"/>
  <c r="L475" s="1"/>
  <c r="L282" l="1"/>
  <c r="L630"/>
  <c r="L629" s="1"/>
  <c r="L628" s="1"/>
  <c r="L599" l="1"/>
  <c r="L295"/>
  <c r="L294" s="1"/>
  <c r="L293" s="1"/>
  <c r="L292" s="1"/>
  <c r="L605" l="1"/>
  <c r="L604" s="1"/>
  <c r="L603" s="1"/>
  <c r="L515"/>
  <c r="L514" s="1"/>
  <c r="L513" s="1"/>
  <c r="L442"/>
  <c r="L441" s="1"/>
  <c r="L440" s="1"/>
  <c r="L281"/>
  <c r="L280" s="1"/>
  <c r="L279" l="1"/>
  <c r="L278" s="1"/>
  <c r="L331" l="1"/>
  <c r="L330" s="1"/>
  <c r="L329" s="1"/>
  <c r="L244" l="1"/>
  <c r="L310"/>
  <c r="L309" s="1"/>
  <c r="L308" s="1"/>
  <c r="L423"/>
  <c r="L422" s="1"/>
  <c r="L421"/>
  <c r="L420" s="1"/>
  <c r="L419" s="1"/>
  <c r="L415"/>
  <c r="L414" s="1"/>
  <c r="L413" s="1"/>
  <c r="L325"/>
  <c r="L307"/>
  <c r="L306" s="1"/>
  <c r="L305" s="1"/>
  <c r="L45"/>
  <c r="L44" s="1"/>
  <c r="L43" s="1"/>
  <c r="L14"/>
  <c r="L13" s="1"/>
  <c r="L12" s="1"/>
  <c r="L357" l="1"/>
  <c r="L356" s="1"/>
  <c r="L355" s="1"/>
  <c r="L354" s="1"/>
  <c r="L353" s="1"/>
  <c r="L352"/>
  <c r="L351" s="1"/>
  <c r="L350" s="1"/>
  <c r="L349" s="1"/>
  <c r="L106"/>
  <c r="L105" s="1"/>
  <c r="L104" s="1"/>
  <c r="L103" s="1"/>
  <c r="L668"/>
  <c r="L667" s="1"/>
  <c r="L154" l="1"/>
  <c r="L153" s="1"/>
  <c r="L152" s="1"/>
  <c r="L151" s="1"/>
  <c r="L692"/>
  <c r="L691" s="1"/>
  <c r="L690" s="1"/>
  <c r="L689" s="1"/>
  <c r="L248"/>
  <c r="L675" l="1"/>
  <c r="L674" l="1"/>
  <c r="L673" s="1"/>
  <c r="L598" l="1"/>
  <c r="L418"/>
  <c r="L417" s="1"/>
  <c r="L416" s="1"/>
  <c r="L433"/>
  <c r="L432" s="1"/>
  <c r="L431" s="1"/>
  <c r="L324"/>
  <c r="L323" s="1"/>
  <c r="L165"/>
  <c r="L164" s="1"/>
  <c r="L39"/>
  <c r="L38" s="1"/>
  <c r="L37" s="1"/>
  <c r="L36" s="1"/>
  <c r="L259" l="1"/>
  <c r="L258" s="1"/>
  <c r="L257" s="1"/>
  <c r="L577" l="1"/>
  <c r="L662"/>
  <c r="L661" s="1"/>
  <c r="L660" s="1"/>
  <c r="L550"/>
  <c r="L549" s="1"/>
  <c r="L548" s="1"/>
  <c r="L547" s="1"/>
  <c r="L554"/>
  <c r="L553" s="1"/>
  <c r="L552" s="1"/>
  <c r="L518"/>
  <c r="L531"/>
  <c r="L530" s="1"/>
  <c r="L529" s="1"/>
  <c r="L566"/>
  <c r="L565" s="1"/>
  <c r="L564" s="1"/>
  <c r="L78"/>
  <c r="L77" s="1"/>
  <c r="L76" s="1"/>
  <c r="L75" s="1"/>
  <c r="L287"/>
  <c r="L241"/>
  <c r="L240" s="1"/>
  <c r="L239" s="1"/>
  <c r="L659" l="1"/>
  <c r="L263"/>
  <c r="L262" s="1"/>
  <c r="L261" s="1"/>
  <c r="L260" s="1"/>
  <c r="L576"/>
  <c r="L575" s="1"/>
  <c r="L557"/>
  <c r="L556" s="1"/>
  <c r="L555" s="1"/>
  <c r="L427"/>
  <c r="L426" s="1"/>
  <c r="L425" s="1"/>
  <c r="L574" l="1"/>
  <c r="L445" l="1"/>
  <c r="L444" s="1"/>
  <c r="L443" s="1"/>
  <c r="L328" l="1"/>
  <c r="L300"/>
  <c r="L182" l="1"/>
  <c r="L563" l="1"/>
  <c r="L562" s="1"/>
  <c r="L561" s="1"/>
  <c r="L495"/>
  <c r="L464"/>
  <c r="L463" s="1"/>
  <c r="L462" s="1"/>
  <c r="L402"/>
  <c r="L401" s="1"/>
  <c r="L400" s="1"/>
  <c r="L348"/>
  <c r="L347" s="1"/>
  <c r="L181"/>
  <c r="L180" s="1"/>
  <c r="L179" s="1"/>
  <c r="L494" l="1"/>
  <c r="L493" s="1"/>
  <c r="L492" s="1"/>
  <c r="L399"/>
  <c r="L461"/>
  <c r="L17" l="1"/>
  <c r="L16" s="1"/>
  <c r="L15" s="1"/>
  <c r="L23"/>
  <c r="L22" s="1"/>
  <c r="L21" s="1"/>
  <c r="L20" s="1"/>
  <c r="L26"/>
  <c r="L25" s="1"/>
  <c r="L24" s="1"/>
  <c r="L31"/>
  <c r="L30" s="1"/>
  <c r="L33"/>
  <c r="L32" s="1"/>
  <c r="L35"/>
  <c r="L34" s="1"/>
  <c r="L48"/>
  <c r="L47" s="1"/>
  <c r="L50"/>
  <c r="L49" s="1"/>
  <c r="L52"/>
  <c r="L55"/>
  <c r="L54" s="1"/>
  <c r="L58"/>
  <c r="L57" s="1"/>
  <c r="L60"/>
  <c r="L59" s="1"/>
  <c r="L62"/>
  <c r="L65"/>
  <c r="L64" s="1"/>
  <c r="L68"/>
  <c r="L67" s="1"/>
  <c r="L70"/>
  <c r="L69" s="1"/>
  <c r="L72"/>
  <c r="L71" s="1"/>
  <c r="L74"/>
  <c r="L73" s="1"/>
  <c r="L82"/>
  <c r="L81" s="1"/>
  <c r="L88"/>
  <c r="L91"/>
  <c r="L90" s="1"/>
  <c r="L96"/>
  <c r="L95" s="1"/>
  <c r="L94" s="1"/>
  <c r="L93" s="1"/>
  <c r="L100"/>
  <c r="L99" s="1"/>
  <c r="L102"/>
  <c r="L101" s="1"/>
  <c r="L110"/>
  <c r="L109" s="1"/>
  <c r="L108" s="1"/>
  <c r="L107" s="1"/>
  <c r="L117"/>
  <c r="L116" s="1"/>
  <c r="L115" s="1"/>
  <c r="L114" s="1"/>
  <c r="L121"/>
  <c r="L120" s="1"/>
  <c r="L122"/>
  <c r="L125"/>
  <c r="L124" s="1"/>
  <c r="L130"/>
  <c r="L129" s="1"/>
  <c r="L128" s="1"/>
  <c r="L127" s="1"/>
  <c r="L133"/>
  <c r="L136"/>
  <c r="L135" s="1"/>
  <c r="L141"/>
  <c r="L140" s="1"/>
  <c r="L139" s="1"/>
  <c r="L138" s="1"/>
  <c r="L145"/>
  <c r="L144" s="1"/>
  <c r="L143" s="1"/>
  <c r="L142" s="1"/>
  <c r="L148"/>
  <c r="L147" s="1"/>
  <c r="L146" s="1"/>
  <c r="L161"/>
  <c r="L160" s="1"/>
  <c r="L163"/>
  <c r="L162" s="1"/>
  <c r="L171"/>
  <c r="L170" s="1"/>
  <c r="L173"/>
  <c r="L172" s="1"/>
  <c r="L175"/>
  <c r="L174" s="1"/>
  <c r="L178"/>
  <c r="L177" s="1"/>
  <c r="L176" s="1"/>
  <c r="L188"/>
  <c r="L187" s="1"/>
  <c r="L186" s="1"/>
  <c r="L185" s="1"/>
  <c r="L184" s="1"/>
  <c r="L183" s="1"/>
  <c r="L194"/>
  <c r="L193" s="1"/>
  <c r="L192" s="1"/>
  <c r="L191" s="1"/>
  <c r="L190" s="1"/>
  <c r="L189" s="1"/>
  <c r="L200"/>
  <c r="L199" s="1"/>
  <c r="L198" s="1"/>
  <c r="L197" s="1"/>
  <c r="L196" s="1"/>
  <c r="L207"/>
  <c r="L206" s="1"/>
  <c r="L205" s="1"/>
  <c r="L204" s="1"/>
  <c r="L203" s="1"/>
  <c r="L202" s="1"/>
  <c r="L217"/>
  <c r="L216" s="1"/>
  <c r="L215" s="1"/>
  <c r="L214" s="1"/>
  <c r="L213" s="1"/>
  <c r="L221"/>
  <c r="L220" s="1"/>
  <c r="L219" s="1"/>
  <c r="L226"/>
  <c r="L229"/>
  <c r="L228" s="1"/>
  <c r="L231"/>
  <c r="L230" s="1"/>
  <c r="L243"/>
  <c r="L242" s="1"/>
  <c r="L238" s="1"/>
  <c r="L247"/>
  <c r="L246" s="1"/>
  <c r="L251"/>
  <c r="L250" s="1"/>
  <c r="L253"/>
  <c r="L252" s="1"/>
  <c r="L256"/>
  <c r="L268"/>
  <c r="L267" s="1"/>
  <c r="L270"/>
  <c r="L269" s="1"/>
  <c r="L271"/>
  <c r="L286"/>
  <c r="L285" s="1"/>
  <c r="L284" s="1"/>
  <c r="L291"/>
  <c r="L290" s="1"/>
  <c r="L289" s="1"/>
  <c r="L288" s="1"/>
  <c r="L299"/>
  <c r="L298" s="1"/>
  <c r="L297" s="1"/>
  <c r="L313"/>
  <c r="L312" s="1"/>
  <c r="L311" s="1"/>
  <c r="L316"/>
  <c r="L315" s="1"/>
  <c r="L314" s="1"/>
  <c r="L319"/>
  <c r="L318" s="1"/>
  <c r="L321"/>
  <c r="L320" s="1"/>
  <c r="L327"/>
  <c r="L326" s="1"/>
  <c r="L335"/>
  <c r="L334" s="1"/>
  <c r="L333" s="1"/>
  <c r="L332" s="1"/>
  <c r="L340"/>
  <c r="L339" s="1"/>
  <c r="L344"/>
  <c r="L343" s="1"/>
  <c r="L346"/>
  <c r="L345" s="1"/>
  <c r="L364"/>
  <c r="L363" s="1"/>
  <c r="L362" s="1"/>
  <c r="L361" s="1"/>
  <c r="L369"/>
  <c r="L368" s="1"/>
  <c r="L367" s="1"/>
  <c r="L372"/>
  <c r="L371" s="1"/>
  <c r="L370" s="1"/>
  <c r="L380"/>
  <c r="L379" s="1"/>
  <c r="L382"/>
  <c r="L381" s="1"/>
  <c r="L388"/>
  <c r="L387" s="1"/>
  <c r="L386" s="1"/>
  <c r="L385" s="1"/>
  <c r="L384" s="1"/>
  <c r="L383" s="1"/>
  <c r="L395"/>
  <c r="L394" s="1"/>
  <c r="L393" s="1"/>
  <c r="L398"/>
  <c r="L397" s="1"/>
  <c r="L396" s="1"/>
  <c r="L408"/>
  <c r="L407" s="1"/>
  <c r="L406" s="1"/>
  <c r="L405" s="1"/>
  <c r="L412"/>
  <c r="L411" s="1"/>
  <c r="L410" s="1"/>
  <c r="L430"/>
  <c r="L429" s="1"/>
  <c r="L428" s="1"/>
  <c r="L436"/>
  <c r="L435" s="1"/>
  <c r="L434" s="1"/>
  <c r="L439"/>
  <c r="L438" s="1"/>
  <c r="L437" s="1"/>
  <c r="L448"/>
  <c r="L447" s="1"/>
  <c r="L446" s="1"/>
  <c r="L452"/>
  <c r="L451" s="1"/>
  <c r="L450" s="1"/>
  <c r="L449" s="1"/>
  <c r="L456"/>
  <c r="L455" s="1"/>
  <c r="L454" s="1"/>
  <c r="L453" s="1"/>
  <c r="L459"/>
  <c r="L458" s="1"/>
  <c r="L457" s="1"/>
  <c r="L470"/>
  <c r="L469" s="1"/>
  <c r="L468" s="1"/>
  <c r="L481"/>
  <c r="L480" s="1"/>
  <c r="L479" s="1"/>
  <c r="L484"/>
  <c r="L483" s="1"/>
  <c r="L482" s="1"/>
  <c r="L488"/>
  <c r="L487" s="1"/>
  <c r="L486" s="1"/>
  <c r="L491"/>
  <c r="L490" s="1"/>
  <c r="L489" s="1"/>
  <c r="L501"/>
  <c r="L500" s="1"/>
  <c r="L505"/>
  <c r="L504" s="1"/>
  <c r="L507"/>
  <c r="L508"/>
  <c r="L512"/>
  <c r="L511" s="1"/>
  <c r="L510" s="1"/>
  <c r="L517"/>
  <c r="L516" s="1"/>
  <c r="L522"/>
  <c r="L521" s="1"/>
  <c r="L520" s="1"/>
  <c r="L519" s="1"/>
  <c r="L528"/>
  <c r="L527" s="1"/>
  <c r="L526" s="1"/>
  <c r="L535"/>
  <c r="L534" s="1"/>
  <c r="L533" s="1"/>
  <c r="L532" s="1"/>
  <c r="L539"/>
  <c r="L538" s="1"/>
  <c r="L537" s="1"/>
  <c r="L536" s="1"/>
  <c r="L543"/>
  <c r="L544"/>
  <c r="L560"/>
  <c r="L559" s="1"/>
  <c r="L569"/>
  <c r="L568" s="1"/>
  <c r="L567" s="1"/>
  <c r="L573"/>
  <c r="L572" s="1"/>
  <c r="L571" s="1"/>
  <c r="L570" s="1"/>
  <c r="L583"/>
  <c r="L582" s="1"/>
  <c r="L581" s="1"/>
  <c r="L580" s="1"/>
  <c r="L579" s="1"/>
  <c r="L578" s="1"/>
  <c r="L590"/>
  <c r="L589" s="1"/>
  <c r="L588" s="1"/>
  <c r="L587" s="1"/>
  <c r="L586" s="1"/>
  <c r="L585" s="1"/>
  <c r="L595"/>
  <c r="L594" s="1"/>
  <c r="L593" s="1"/>
  <c r="L601"/>
  <c r="L602"/>
  <c r="L608"/>
  <c r="L607" s="1"/>
  <c r="L610"/>
  <c r="L611"/>
  <c r="L616"/>
  <c r="L615" s="1"/>
  <c r="L618"/>
  <c r="L617" s="1"/>
  <c r="L621"/>
  <c r="L620" s="1"/>
  <c r="L619" s="1"/>
  <c r="L624"/>
  <c r="L623" s="1"/>
  <c r="L622" s="1"/>
  <c r="L633"/>
  <c r="L632" s="1"/>
  <c r="L631" s="1"/>
  <c r="L637"/>
  <c r="L639"/>
  <c r="L642"/>
  <c r="L644"/>
  <c r="L651"/>
  <c r="L650" s="1"/>
  <c r="L653"/>
  <c r="L652" s="1"/>
  <c r="L656"/>
  <c r="L655" s="1"/>
  <c r="L658"/>
  <c r="L657" s="1"/>
  <c r="L670"/>
  <c r="L669" s="1"/>
  <c r="L677"/>
  <c r="L676" s="1"/>
  <c r="L681"/>
  <c r="L680" s="1"/>
  <c r="L679" s="1"/>
  <c r="L684"/>
  <c r="L683" s="1"/>
  <c r="L682" s="1"/>
  <c r="L688"/>
  <c r="L687" s="1"/>
  <c r="L686" s="1"/>
  <c r="L685" s="1"/>
  <c r="L478" l="1"/>
  <c r="L654"/>
  <c r="L392"/>
  <c r="L391" s="1"/>
  <c r="L390" s="1"/>
  <c r="L225"/>
  <c r="L119"/>
  <c r="L118" s="1"/>
  <c r="L98"/>
  <c r="L97" s="1"/>
  <c r="L92" s="1"/>
  <c r="L87"/>
  <c r="L627"/>
  <c r="L626" s="1"/>
  <c r="L218"/>
  <c r="L212" s="1"/>
  <c r="L211" s="1"/>
  <c r="L322"/>
  <c r="L11"/>
  <c r="L10" s="1"/>
  <c r="L9" s="1"/>
  <c r="L409"/>
  <c r="L404" s="1"/>
  <c r="L666"/>
  <c r="L665" s="1"/>
  <c r="L664" s="1"/>
  <c r="L159"/>
  <c r="L158" s="1"/>
  <c r="L157" s="1"/>
  <c r="L156" s="1"/>
  <c r="L558"/>
  <c r="L525"/>
  <c r="L524" s="1"/>
  <c r="L80"/>
  <c r="L79" s="1"/>
  <c r="L342"/>
  <c r="L338" s="1"/>
  <c r="L337" s="1"/>
  <c r="L336" s="1"/>
  <c r="L672"/>
  <c r="L671" s="1"/>
  <c r="L636"/>
  <c r="L509"/>
  <c r="L542"/>
  <c r="L541" s="1"/>
  <c r="L540" s="1"/>
  <c r="L473"/>
  <c r="L472" s="1"/>
  <c r="L471" s="1"/>
  <c r="L467" s="1"/>
  <c r="L255"/>
  <c r="L254" s="1"/>
  <c r="L137"/>
  <c r="L51"/>
  <c r="L597"/>
  <c r="L649"/>
  <c r="L506"/>
  <c r="L503" s="1"/>
  <c r="L499" s="1"/>
  <c r="L498" s="1"/>
  <c r="L497" s="1"/>
  <c r="L249"/>
  <c r="L366"/>
  <c r="L365" s="1"/>
  <c r="L614"/>
  <c r="L613" s="1"/>
  <c r="L612" s="1"/>
  <c r="L641"/>
  <c r="L609"/>
  <c r="L606" s="1"/>
  <c r="L600"/>
  <c r="L317"/>
  <c r="L301" s="1"/>
  <c r="L61"/>
  <c r="L56"/>
  <c r="L46"/>
  <c r="L266"/>
  <c r="L265" s="1"/>
  <c r="L264" s="1"/>
  <c r="L66"/>
  <c r="L485"/>
  <c r="L378"/>
  <c r="L377" s="1"/>
  <c r="L376" s="1"/>
  <c r="L375" s="1"/>
  <c r="L195"/>
  <c r="L169"/>
  <c r="L168" s="1"/>
  <c r="L167" s="1"/>
  <c r="L132"/>
  <c r="L131" s="1"/>
  <c r="L126" s="1"/>
  <c r="L29"/>
  <c r="L28" s="1"/>
  <c r="L19" s="1"/>
  <c r="L18" s="1"/>
  <c r="L523" l="1"/>
  <c r="L283"/>
  <c r="L86"/>
  <c r="L85" s="1"/>
  <c r="L84" s="1"/>
  <c r="L113"/>
  <c r="L112" s="1"/>
  <c r="L42"/>
  <c r="L41" s="1"/>
  <c r="L40" s="1"/>
  <c r="L663"/>
  <c r="L224"/>
  <c r="L223" s="1"/>
  <c r="L245"/>
  <c r="L237" s="1"/>
  <c r="L551"/>
  <c r="L360"/>
  <c r="L359" s="1"/>
  <c r="L635"/>
  <c r="L403"/>
  <c r="L166"/>
  <c r="L648"/>
  <c r="L647" s="1"/>
  <c r="L646" s="1"/>
  <c r="L296"/>
  <c r="L596"/>
  <c r="L155"/>
  <c r="L466"/>
  <c r="L465" s="1"/>
  <c r="L634" l="1"/>
  <c r="L625" s="1"/>
  <c r="L546"/>
  <c r="L545" s="1"/>
  <c r="L222"/>
  <c r="L277"/>
  <c r="L592"/>
  <c r="L591" s="1"/>
  <c r="L8"/>
  <c r="L7" s="1"/>
  <c r="L210" l="1"/>
  <c r="L584"/>
  <c r="L389" l="1"/>
  <c r="L374" s="1"/>
  <c r="L693" l="1"/>
</calcChain>
</file>

<file path=xl/sharedStrings.xml><?xml version="1.0" encoding="utf-8"?>
<sst xmlns="http://schemas.openxmlformats.org/spreadsheetml/2006/main" count="5561" uniqueCount="427">
  <si>
    <t>52</t>
  </si>
  <si>
    <t>Проведение выборов и референдумов</t>
  </si>
  <si>
    <t>81100</t>
  </si>
  <si>
    <t>Проведение выборов депутатов городской Думы</t>
  </si>
  <si>
    <t>880</t>
  </si>
  <si>
    <t>Специальные расходы</t>
  </si>
  <si>
    <t>Судебная система</t>
  </si>
  <si>
    <t>57</t>
  </si>
  <si>
    <t>Непрограммные расходы в области управления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</si>
  <si>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</si>
  <si>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</si>
  <si>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78690</t>
  </si>
  <si>
    <t>78700</t>
  </si>
  <si>
    <t>51180</t>
  </si>
  <si>
    <t>78710</t>
  </si>
  <si>
    <t>78620</t>
  </si>
  <si>
    <t>R0820</t>
  </si>
  <si>
    <t>78650</t>
  </si>
  <si>
    <t>78320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</si>
  <si>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</si>
  <si>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78390</t>
  </si>
  <si>
    <t>Жилищное хозяйство</t>
  </si>
  <si>
    <t>Дополнительное образование детей</t>
  </si>
  <si>
    <t>Молодежная политика</t>
  </si>
  <si>
    <t>Непрограммные расходы на осуществление иных выплат работникам учреждений, организаций</t>
  </si>
  <si>
    <t>66</t>
  </si>
  <si>
    <t>Наименование</t>
  </si>
  <si>
    <t>ВСЕГО</t>
  </si>
  <si>
    <t>900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</si>
  <si>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</si>
  <si>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</si>
  <si>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</si>
  <si>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</si>
  <si>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</t>
  </si>
  <si>
    <t>0000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</si>
  <si>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</si>
  <si>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</si>
  <si>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</si>
  <si>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</si>
  <si>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</si>
  <si>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</si>
  <si>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</si>
  <si>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городской Думы</t>
  </si>
  <si>
    <t>50</t>
  </si>
  <si>
    <t>Председатель городской Думы</t>
  </si>
  <si>
    <t>Расходы на содержание и функционирование городской Думы</t>
  </si>
  <si>
    <t>Депутаты городской Думы</t>
  </si>
  <si>
    <t>2</t>
  </si>
  <si>
    <t>Городская Дума</t>
  </si>
  <si>
    <t>3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</si>
  <si>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</si>
  <si>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</si>
  <si>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</si>
  <si>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</si>
  <si>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</si>
  <si>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</si>
  <si>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</si>
  <si>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</si>
  <si>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</si>
  <si>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</si>
  <si>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</si>
  <si>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по формированию торгового реестра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</si>
  <si>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</si>
  <si>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</si>
  <si>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содержание и функционирование финансового органа и органа финансового контроля</t>
  </si>
  <si>
    <t>Обеспечение деятельности контрольно-счетной палаты</t>
  </si>
  <si>
    <t>51</t>
  </si>
  <si>
    <t>Обеспечение проведения выборов и референдумов</t>
  </si>
  <si>
    <t>07</t>
  </si>
  <si>
    <t>11</t>
  </si>
  <si>
    <t>Резервный фонд администрации города</t>
  </si>
  <si>
    <t>Другие общегосударственные вопросы</t>
  </si>
  <si>
    <t>13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</si>
  <si>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</t>
  </si>
  <si>
    <t>810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</si>
  <si>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</si>
  <si>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</si>
  <si>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Иные выплаты населению</t>
  </si>
  <si>
    <t>Премии и гранты</t>
  </si>
  <si>
    <t>Расходы на 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</si>
  <si>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</si>
  <si>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</si>
  <si>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</si>
  <si>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</si>
  <si>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22</t>
  </si>
  <si>
    <t>630</t>
  </si>
  <si>
    <t>Исполнение судебных актов</t>
  </si>
  <si>
    <t>56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</si>
  <si>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</si>
  <si>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</si>
  <si>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</si>
  <si>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 БЕЗОПАСНОСТЬ  И  ПРАВООХРАНИТЕЛЬНАЯ ДЕЯТЕЛЬНОСТЬ</t>
  </si>
  <si>
    <t>09</t>
  </si>
  <si>
    <t>Расходы на выплату персоналу казенных учреждений</t>
  </si>
  <si>
    <t>10</t>
  </si>
  <si>
    <t>Мероприятия в сфере обеспечения пожарной безопасности</t>
  </si>
  <si>
    <t>НАЦИОНАЛЬНАЯ  ЭКОНОМИКА</t>
  </si>
  <si>
    <t>Другие вопросы в области национальной экономики</t>
  </si>
  <si>
    <t>12</t>
  </si>
  <si>
    <t>Поддержка малого и среднего предпринимательства</t>
  </si>
  <si>
    <t>СОЦИАЛЬНАЯ  ПОЛИТИКА</t>
  </si>
  <si>
    <t>Социальное обеспечение населения</t>
  </si>
  <si>
    <t>Непрограммные расходы в области социальной политики</t>
  </si>
  <si>
    <t>70</t>
  </si>
  <si>
    <t>Меры социальной поддержки населения</t>
  </si>
  <si>
    <t>830</t>
  </si>
  <si>
    <t>Охрана семьи и детства</t>
  </si>
  <si>
    <t>Выплаты приемным семьям на содержание подопечных детей</t>
  </si>
  <si>
    <t>300</t>
  </si>
  <si>
    <t>4</t>
  </si>
  <si>
    <t>Публичные нормативные социальные выплаты гражданам</t>
  </si>
  <si>
    <t>310</t>
  </si>
  <si>
    <t>Обслуживание муниципального долга</t>
  </si>
  <si>
    <t>Обслуживание государственного (муниципального) долга</t>
  </si>
  <si>
    <t>910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</si>
  <si>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</si>
  <si>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</si>
  <si>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</si>
  <si>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</si>
  <si>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Транспорт</t>
  </si>
  <si>
    <t>08</t>
  </si>
  <si>
    <t>Дорожное хозяйство (дорожные фонды)</t>
  </si>
  <si>
    <t xml:space="preserve">Финансовое обеспечение дорожной деятельности в отношении автомобильных дорог общего пользования местного значения </t>
  </si>
  <si>
    <t>S8520</t>
  </si>
  <si>
    <t>S8420</t>
  </si>
  <si>
    <t>Мероприятия в сфере энергосбережения и повышения энергетической эффективности</t>
  </si>
  <si>
    <t>ЖИЛИЩНО-КОММУНАЛЬНОЕ ХОЗЯЙСТВО</t>
  </si>
  <si>
    <t>05</t>
  </si>
  <si>
    <t>Коммунальное хозяйство</t>
  </si>
  <si>
    <t>Мероприятия в сфере коммунального хозяйства</t>
  </si>
  <si>
    <t>Благоустройство</t>
  </si>
  <si>
    <t>Уличное освещение</t>
  </si>
  <si>
    <t>Озеленение</t>
  </si>
  <si>
    <t>Прочие мероприятия по благоустройству</t>
  </si>
  <si>
    <t>Другие вопросы в области жилищно-коммунального хозяйства</t>
  </si>
  <si>
    <t>Расходы на содержание и функционирование управления муниципального хозяйства и градостроительства администрации города</t>
  </si>
  <si>
    <t>14</t>
  </si>
  <si>
    <t>ФИЗИЧЕСКАЯ КУЛЬТУРА И СПОРТ</t>
  </si>
  <si>
    <t>Массовый спорт</t>
  </si>
  <si>
    <t>920</t>
  </si>
  <si>
    <t>ОБРАЗОВАНИЕ</t>
  </si>
  <si>
    <t>Дошкольное образование</t>
  </si>
  <si>
    <t>19</t>
  </si>
  <si>
    <t>Общее образование</t>
  </si>
  <si>
    <t>Субсидии автономным учреждениям</t>
  </si>
  <si>
    <t>620</t>
  </si>
  <si>
    <t>18</t>
  </si>
  <si>
    <t>21</t>
  </si>
  <si>
    <t>Мероприятия в области образования</t>
  </si>
  <si>
    <t>Непрограммные расходы в области в области образования</t>
  </si>
  <si>
    <t>16</t>
  </si>
  <si>
    <t>Организационно-воспитательная работа с молодежью</t>
  </si>
  <si>
    <t>17</t>
  </si>
  <si>
    <t>Мероприятия по реализации молодежной политики в муниципальных образованиях</t>
  </si>
  <si>
    <t>Другие вопросы в области образования</t>
  </si>
  <si>
    <t>КУЛЬТУРА,  КИНЕМАТОГРАФИЯ</t>
  </si>
  <si>
    <t xml:space="preserve">Культура  </t>
  </si>
  <si>
    <t>Мероприятия в сфере культуры и искусства</t>
  </si>
  <si>
    <t>ЗДРАВООХРАНЕНИЕ</t>
  </si>
  <si>
    <t>Другие вопросы в области здравоохранения</t>
  </si>
  <si>
    <t>20</t>
  </si>
  <si>
    <t>Мероприятия в сфере социальной политики, осуществляемые ОМС</t>
  </si>
  <si>
    <t>Меры социальной поддержки инвалидов</t>
  </si>
  <si>
    <t>Социальная поддержка пожилых граждан на условиях договора пожизненной ренты в городе Коряжме</t>
  </si>
  <si>
    <t>Предоставление мер социальной поддержки Почетным гражданам города Коряжмы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</si>
  <si>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</si>
  <si>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Другие вопросы в области социальной политики</t>
  </si>
  <si>
    <t>Осуществление государственных полномочий в сфере охраны труда</t>
  </si>
  <si>
    <t>Расходы на содержание и функционирование управления социального развития администрации города</t>
  </si>
  <si>
    <t>Физическая культура</t>
  </si>
  <si>
    <t>Мероприятия в области физической культуры и спорта</t>
  </si>
  <si>
    <t>Мероприятия по развитию физической культуры и спорта в муниципальных образованиях</t>
  </si>
  <si>
    <t>00</t>
  </si>
  <si>
    <t>00000</t>
  </si>
  <si>
    <t>81010</t>
  </si>
  <si>
    <t>80020</t>
  </si>
  <si>
    <t>81030</t>
  </si>
  <si>
    <t>80040</t>
  </si>
  <si>
    <t>80400</t>
  </si>
  <si>
    <t>81200</t>
  </si>
  <si>
    <t>Прочие расходы в области управления</t>
  </si>
  <si>
    <t>80090</t>
  </si>
  <si>
    <t>80100</t>
  </si>
  <si>
    <t>80990</t>
  </si>
  <si>
    <t>80510</t>
  </si>
  <si>
    <t>82800</t>
  </si>
  <si>
    <t>87120</t>
  </si>
  <si>
    <t>81500</t>
  </si>
  <si>
    <t>80300</t>
  </si>
  <si>
    <t>82400</t>
  </si>
  <si>
    <t>82050</t>
  </si>
  <si>
    <t>83100</t>
  </si>
  <si>
    <t>83200</t>
  </si>
  <si>
    <t>83400</t>
  </si>
  <si>
    <t>83600</t>
  </si>
  <si>
    <t>81050</t>
  </si>
  <si>
    <t>80420</t>
  </si>
  <si>
    <t>80450</t>
  </si>
  <si>
    <t>80550</t>
  </si>
  <si>
    <t>87010</t>
  </si>
  <si>
    <t>87030</t>
  </si>
  <si>
    <t>87050</t>
  </si>
  <si>
    <t>87090</t>
  </si>
  <si>
    <t>87080</t>
  </si>
  <si>
    <t>81060</t>
  </si>
  <si>
    <t>86440</t>
  </si>
  <si>
    <t>85430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</si>
  <si>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</si>
  <si>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Раздел</t>
  </si>
  <si>
    <t>Подраздел</t>
  </si>
  <si>
    <t>Целевая статья</t>
  </si>
  <si>
    <t>Вид расходов</t>
  </si>
  <si>
    <t xml:space="preserve">Иные закупки товаров, работ и услуг для обеспечения государственных (муниципальных) нужд </t>
  </si>
  <si>
    <t>15</t>
  </si>
  <si>
    <t>Прочие расходы в области образования</t>
  </si>
  <si>
    <t>S8530</t>
  </si>
  <si>
    <t>62</t>
  </si>
  <si>
    <t>320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</si>
  <si>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</si>
  <si>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S8410</t>
  </si>
  <si>
    <t>Реализация образовательных программ</t>
  </si>
  <si>
    <t>Осуществление государственных полономочий по финансовому обеспечению оплаты набора продуктов питания в оздоровительных лагерях с дневным пребыванием детей</t>
  </si>
  <si>
    <t>Развитие территориального общественного самоуправления в Архангельской области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</si>
  <si>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</si>
  <si>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Расходы местного бюджета на реализацию мероприятий по обеспечению жильем молодых семей</t>
  </si>
  <si>
    <t>L4970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</si>
  <si>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</si>
  <si>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</si>
  <si>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78792</t>
  </si>
  <si>
    <t>78791</t>
  </si>
  <si>
    <t>80320</t>
  </si>
  <si>
    <t>Мероприятия по организации отдыха и оздоровления детей</t>
  </si>
  <si>
    <t>82200</t>
  </si>
  <si>
    <t>Обеспечение  регулярных перевозок пассажиров и багажа автомобильным транспортом по регулируемым тарифам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</si>
  <si>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</si>
  <si>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F2</t>
  </si>
  <si>
    <t>55550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</si>
  <si>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</si>
  <si>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А1</t>
  </si>
  <si>
    <t>Капитальные вложения в объекты государственной (муниципальной) собственности</t>
  </si>
  <si>
    <t>Реализация муниципальных программ поддержки социально ориентированных некоммерческих организаций</t>
  </si>
  <si>
    <t>23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</si>
  <si>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</si>
  <si>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 государственных (муниципальных) нужд</t>
  </si>
  <si>
    <t>Закупка товаров, работ и услуг для  обеспечения государственных (муниципальных) нужд</t>
  </si>
  <si>
    <t>Закупка товаров, работ и услуг дляобеспечения  государственных (муниципальных) нужд</t>
  </si>
  <si>
    <t xml:space="preserve">Социальные выплаты гражданам, кроме публичных нормативных социальных выплат </t>
  </si>
  <si>
    <t>S812Д</t>
  </si>
  <si>
    <t>Обеспечение функционирования модели персонифицированного финансирования дополнительного образования детей</t>
  </si>
  <si>
    <t>R3</t>
  </si>
  <si>
    <t>S6880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</si>
  <si>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</si>
  <si>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Ежемесячное денежное вознаграждение за классное руководство педагогическим работникам государственных и муниципальных  общеобразовательных организаций</t>
  </si>
  <si>
    <t>53030</t>
  </si>
  <si>
    <t xml:space="preserve">Строительство и реконструкция объектов капитального строительства муниципальной собственности  
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</si>
  <si>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</si>
  <si>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Глава</t>
  </si>
  <si>
    <t>Расходы на содержание и функционирование администрации  города</t>
  </si>
  <si>
    <t>33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</si>
  <si>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</si>
  <si>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</si>
  <si>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</si>
  <si>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публично-праововых компаний)</t>
  </si>
  <si>
    <t>25</t>
  </si>
  <si>
    <t>Предоставление мер социальной поддержки отдельным категориям жителей при направлении в ЛПУ, расположенные за пределами города Коряжмы</t>
  </si>
  <si>
    <t>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</si>
  <si>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</si>
  <si>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Реализация муниципальной программы, ведомственной целевой программы, непрограммных направлений деятельности</t>
  </si>
  <si>
    <t>Реализация  муниципальной программы, ведомственной целевой программы, непрограммных направлений деятельности</t>
  </si>
  <si>
    <t>ФИНАНСОВОЕ УПРАВЛЕНИЕ АДМИНИСТРАЦИИ ГОРОДСКОГО ОКРУГА АРХАНГЕЛЬСКОЙ ОБЛАСТИ "ГОРОД КОРЯЖМА"</t>
  </si>
  <si>
    <t>Ведомственная целевая программа "Обеспечение пожарной безопасности, предупреждение и ликвидация чрезвычайных ситуаций на территории городского округа Архангельской области  "Город Коряжма" на 2021-2023 годы"</t>
  </si>
  <si>
    <t>УПРАВЛЕНИЕ МУНИЦИПАЛЬНОГО ХОЗЯЙСТВА И ГРАДОСТРОИТЕЛЬСТВА АДМИНИСТРАЦИИ ГОРОДСКОГО ОКРУГА АРХАНГЕЛЬСКОЙ ОБЛАСТИ "ГОРОД КОРЯЖМА"</t>
  </si>
  <si>
    <t>УПРАВЛЕНИЕ СОЦИАЛЬНОГО РАЗВИТИЯ АДМИНИСТРАЦИИ ГОРОДСКОГО ОКРУГА АРХАНГЕЛЬСКОЙ ОБЛАСТИ  "ГОРОД КОРЯЖМА"</t>
  </si>
  <si>
    <t>Федеральный проект «Формирование комфортной городской среды» национального проекта «Жилье и городская среда»</t>
  </si>
  <si>
    <t>A1</t>
  </si>
  <si>
    <t xml:space="preserve">Федеральный проект «Культурная среда» национального проекта «Культура» </t>
  </si>
  <si>
    <t>L3042</t>
  </si>
  <si>
    <t>Федеральный проект «Спорт - норма жизни» национального проекта «Демография»</t>
  </si>
  <si>
    <t>Р5</t>
  </si>
  <si>
    <t>50810</t>
  </si>
  <si>
    <t>S6560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</si>
  <si>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</si>
  <si>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S8300</t>
  </si>
  <si>
    <t>Расходы на содержание главы городского округа</t>
  </si>
  <si>
    <t>Организация проведения представительских мероприятий, выполнение прочих обязательств муниципального образования</t>
  </si>
  <si>
    <t>Поддержка социально ориентированных некоммерческих организаций</t>
  </si>
  <si>
    <t>Развитие территориального общественного самоуправления</t>
  </si>
  <si>
    <t>Федеральный проект "Безопасность дорожного движения" национального проекта "Безопасные качественные дороги"</t>
  </si>
  <si>
    <t>5</t>
  </si>
  <si>
    <t>26</t>
  </si>
  <si>
    <t>Председатель контрольно-счетной палаты</t>
  </si>
  <si>
    <t>Контрольно-счетная палата</t>
  </si>
  <si>
    <t>Создание модельных муниципальных библиотек</t>
  </si>
  <si>
    <t>S6980</t>
  </si>
  <si>
    <t>Развитие кадрового потенциала муниципальных образовательных организаций</t>
  </si>
  <si>
    <t>Компенсация части родительской платы за присмотр и уход за ребенком в муниципальных образовательных учреждениях за счет средств местного бюджета</t>
  </si>
  <si>
    <t>L5198</t>
  </si>
  <si>
    <t>Государственная поддержка отрасли культура (на реализацию мероприятий по модернизации библиотек в части комплектования книжных фондов муниципальных библиотек)</t>
  </si>
  <si>
    <t>54540</t>
  </si>
  <si>
    <t>02.21.07</t>
  </si>
  <si>
    <t>02.22.01</t>
  </si>
  <si>
    <t>02.22.03</t>
  </si>
  <si>
    <t>02.22.06</t>
  </si>
  <si>
    <t>02.22.08</t>
  </si>
  <si>
    <t>02.22.13</t>
  </si>
  <si>
    <t>02.22.21</t>
  </si>
  <si>
    <t>02.23.32</t>
  </si>
  <si>
    <t>02.24.12</t>
  </si>
  <si>
    <t>02.24.72</t>
  </si>
  <si>
    <t>02.21.14</t>
  </si>
  <si>
    <t>02.21.21</t>
  </si>
  <si>
    <t>02.21.22</t>
  </si>
  <si>
    <t>02.21.24</t>
  </si>
  <si>
    <t>02.21.25</t>
  </si>
  <si>
    <t>02.21.27</t>
  </si>
  <si>
    <t>02.21.29</t>
  </si>
  <si>
    <t>02.21.30</t>
  </si>
  <si>
    <t>02.21.35</t>
  </si>
  <si>
    <t>02.21.33</t>
  </si>
  <si>
    <t>02.21.54</t>
  </si>
  <si>
    <t>02.23.17</t>
  </si>
  <si>
    <t>02.24.36</t>
  </si>
  <si>
    <t>02.24.41</t>
  </si>
  <si>
    <t>02.24.51</t>
  </si>
  <si>
    <t>02.25.01</t>
  </si>
  <si>
    <t>02.25.03</t>
  </si>
  <si>
    <t>02.25.04</t>
  </si>
  <si>
    <t>02.24.89</t>
  </si>
  <si>
    <t>02.21.34</t>
  </si>
  <si>
    <t>02.21.10</t>
  </si>
  <si>
    <t>02.21.06</t>
  </si>
  <si>
    <t>02.21.04</t>
  </si>
  <si>
    <t>02.21.28</t>
  </si>
  <si>
    <t>02.22.20</t>
  </si>
  <si>
    <t>02.21.40</t>
  </si>
  <si>
    <t>02.42.28</t>
  </si>
  <si>
    <t>02.21.03</t>
  </si>
  <si>
    <t>Пенсионное обеспечение</t>
  </si>
  <si>
    <t>87020</t>
  </si>
  <si>
    <t>Доплаты к пенсиям муниципальных служащих</t>
  </si>
  <si>
    <t>88066</t>
  </si>
  <si>
    <t>02.22.41</t>
  </si>
  <si>
    <t>Расходы на оплату проезда к месту отдыха и обратно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</si>
  <si>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</si>
  <si>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</si>
  <si>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L7500</t>
  </si>
  <si>
    <t>78180</t>
  </si>
  <si>
    <t>Капитальный ремонт зданий муниципальных общеобразовательных организаций</t>
  </si>
  <si>
    <t>Реализация мероприятий по модернизации систем образования</t>
  </si>
  <si>
    <t>Ремонт зданий муниципальных учреждений культуры</t>
  </si>
  <si>
    <t>76810</t>
  </si>
  <si>
    <t>78040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</si>
  <si>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</si>
  <si>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S8310</t>
  </si>
  <si>
    <t>S667Д</t>
  </si>
  <si>
    <t>Модернизация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 (дорожный фонд Архангельской области)</t>
  </si>
  <si>
    <t>S875Д</t>
  </si>
  <si>
    <t>Субсидии на ремонт автомобильных дорог общего пользования местного значения в муниципальных районах и городских округах Архангельской области</t>
  </si>
  <si>
    <t>71400</t>
  </si>
  <si>
    <t>Резервный фонд Правительства Архангельской области</t>
  </si>
  <si>
    <t>78900</t>
  </si>
  <si>
    <t>Реализация мероприятий по развитию инфраструктуры муниципальных образовательных организаций в Архангельской области</t>
  </si>
  <si>
    <t>76850</t>
  </si>
  <si>
    <t>Реализация мероприятий по антитеррористической защищенности муниципальных образовательных  организаций в Архангельской области</t>
  </si>
  <si>
    <t xml:space="preserve"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</t>
  </si>
  <si>
    <t>02.22.24</t>
  </si>
  <si>
    <t>83700</t>
  </si>
  <si>
    <t>ОХРАНА ОКРУЖАЮЩЕЙ СРЕДЫ</t>
  </si>
  <si>
    <t>Другие вопросы в области охраны окружающей среды</t>
  </si>
  <si>
    <t>Содержание мест (площадок) накопления твердых коммунальных отходов</t>
  </si>
  <si>
    <t>Поощрение региональных управленческих команд за достижение показателей деятельности органов исполнительной власти субъектов РФ за счет дотации (гранта) из федерального бюджета</t>
  </si>
  <si>
    <t>Гранты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</si>
  <si>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76960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</si>
  <si>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</si>
  <si>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74790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</si>
  <si>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</si>
  <si>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89010</t>
  </si>
  <si>
    <t>Реализация благотворительной программы по приобретению и устройству детской игровой площадки на территории «Александровского парка» в городе Коряжма Архангельской области за счет средств Благотворительного фонда «Илим-Гарант»</t>
  </si>
  <si>
    <t>Мероприятия в сфере жилищного хозяйства</t>
  </si>
  <si>
    <t>83010</t>
  </si>
  <si>
    <t>Резерный фонд администрации города</t>
  </si>
  <si>
    <t>89020</t>
  </si>
  <si>
    <t>Реализация инновационного социального проекта "3D формат" за счет гранта от Фонда поддержки детей, находящихся в трудной жизненной ситуации</t>
  </si>
  <si>
    <t xml:space="preserve">Муниципальная программа "Управление муниципальными финансами и муниципальным долгом городского округа Архангельской области "Город Коряжма" </t>
  </si>
  <si>
    <t>Организация и обеспечение бюджетного процесса в городском округе Архангельской области «Город Коряжма»</t>
  </si>
  <si>
    <t>Управление муниципальным долгом городского округа Архангельской области "Город Коряжма"</t>
  </si>
  <si>
    <t xml:space="preserve">Муниципальная программа "Развитие местного самоуправления и поддержка социально ориентированных некоммерческих организаций в городском округе Архангельской области "Город Коряжма" </t>
  </si>
  <si>
    <t xml:space="preserve">Муниципальная программа  "Энергосбережение и повышение энергетической эффективности городского округа Архангельской области "Город Коряжма" </t>
  </si>
  <si>
    <t>Муниципальная программа "Обеспечение жильем молодых семей"</t>
  </si>
  <si>
    <t xml:space="preserve">Муниципальная программа "Профилактика безнадзорности и правонарушений несовершеннолетних на территории городского округа Архангельской области "Город Коряжма" </t>
  </si>
  <si>
    <t xml:space="preserve">Муниципальная программа "Капитальное строительство на территории городского округа Архангельской области "Город Коряжма" </t>
  </si>
  <si>
    <t xml:space="preserve">Муниципальная программа "Капитальное строительство на территории городского округа "Город Коряжма" </t>
  </si>
  <si>
    <t xml:space="preserve">Муниципальная программа "Улучшение условий и охраны труда на территории городского округа Архангельской области "Город Коряжма" </t>
  </si>
  <si>
    <t xml:space="preserve">Муниципальная программа "Развитие муниципального управления в городском округе Архангельской области "Город Коряжма" </t>
  </si>
  <si>
    <t>Исполнение полномочий по решению вопросов местного значения в соответствии с федеральными законами, законами Архангельской области и муниципальными правовыми актами</t>
  </si>
  <si>
    <t>Муниципальная программа "Развитие муниципального управления в городском округе Архангельской области "Город Коряжма"</t>
  </si>
  <si>
    <t xml:space="preserve">Муниципальная программа "Управление муниципальным имуществом городского округа Архангельской области "Город Коряжма" </t>
  </si>
  <si>
    <t xml:space="preserve">Воспитание и дополнительное образование детей в городе Коряжме </t>
  </si>
  <si>
    <t xml:space="preserve">Создание безопасных условий образовательных отношений и материально-техническое обеспечение муниципальных образовательных организаций города Коряжмы </t>
  </si>
  <si>
    <t>Муниципальная программа "Развитие образования в городе Коряжме"</t>
  </si>
  <si>
    <t>Создание безопасных условий образовательных отношений и материально-техническое обеспечение муниципальных образовательных организаций города Коряжмы</t>
  </si>
  <si>
    <t>Воспитание и дополнительное образование детей в городе Коряжме</t>
  </si>
  <si>
    <t>Развитие системы отдыха и оздоровления детей в городе Коряжме</t>
  </si>
  <si>
    <t>Развитие общего образования в городе Коряжме</t>
  </si>
  <si>
    <t xml:space="preserve">Муниципальная программа "Нет-наркотикам" </t>
  </si>
  <si>
    <t xml:space="preserve">Муниципальная программа "Развитие сферы культуры на территории городского округа Архангельской области "Город Коряжма" </t>
  </si>
  <si>
    <t xml:space="preserve">Муниципальная программа  "Создание условий в сфере охраны здоровья граждан на территории городского округа Архангельской области "Город Коряжма" </t>
  </si>
  <si>
    <t xml:space="preserve">Муниципальная программа "Дополнительные меры социальной поддержки отдельным категориям граждан на территории городского округа Архангельской области "Город Коряжма" </t>
  </si>
  <si>
    <t xml:space="preserve">Муниципальная  программа «Развитие малого и среднего предпринимательства и торговли на территории городского округа Архангельской области «Город Коряжма» </t>
  </si>
  <si>
    <t>74660</t>
  </si>
  <si>
    <t xml:space="preserve">Муниципальная программа "Развитие физической культуры и спорта на территории городского округа Архангельской области "Город Коряжма"  </t>
  </si>
  <si>
    <t>Муниципальная программа «Формирование современной городской среды»</t>
  </si>
  <si>
    <t>Создание условий для обслуживания муниципальных учреждений городского округа Архангельской области «Город Коряжма» в сфере бюджетного, бухгалтерского, налогового учета, отчетности и экономического анализа</t>
  </si>
  <si>
    <t xml:space="preserve">Муниципальная программа "Профилактика терроризма и экстремизма в городском округе Архангельской области "Город Коряжма" </t>
  </si>
  <si>
    <t xml:space="preserve">Муниципальная программа "Развитие молодежной политики на территории городского округа Архангельской области "Город Коряжма" </t>
  </si>
  <si>
    <t>Муниципальная программа "Развитие молодежной политики на территории городского округа Архангельской области "Город Коряжма"</t>
  </si>
  <si>
    <t xml:space="preserve">Муниципальная программа "Развитие городского хозяйства на территории городского округа Архангельской области "Город Коряжма" 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</si>
  <si>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</si>
  <si>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 761 «О Национальной стратегии действий в интересах детей на 2012-2017 годы».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</si>
  <si>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 597 "О мероприятиях по реализации государственной социальной политики"</t>
  </si>
  <si>
    <t>Решение городской Думы 
от 21.12.2022 № 25</t>
  </si>
  <si>
    <t>Изменения</t>
  </si>
  <si>
    <t>7а</t>
  </si>
  <si>
    <t>7б</t>
  </si>
  <si>
    <t>Исполнено, тыс.руб.</t>
  </si>
  <si>
    <t>Приложение 2                                                        к решению городской Думы                                                                   от _________  №_____</t>
  </si>
  <si>
    <t>Показатели расходов бюджета по ведомственной структуре расходов бюджета 
городского округа Архангельской области "Город Коряжма" за 2022 год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</si>
</sst>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"/>
  </numFmts>
  <fonts count="8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6" fillId="0" borderId="0" applyFont="0" applyFill="0" applyBorder="0" applyAlignment="0" applyProtection="0"/>
  </cellStyleXfs>
  <cellXfs count="79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4" applyNumberFormat="1" applyFont="1" applyFill="1" applyBorder="1" applyAlignment="1" applyProtection="1">
      <alignment vertical="center" wrapText="1"/>
      <protection hidden="1"/>
    </xf>
    <xf numFmtId="0" fontId="2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3" fontId="2" fillId="0" borderId="0" xfId="14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vertical="center" wrapText="1"/>
    </xf>
    <xf numFmtId="17" fontId="2" fillId="0" borderId="0" xfId="0" applyNumberFormat="1" applyFont="1" applyFill="1" applyAlignment="1">
      <alignment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3" fontId="2" fillId="0" borderId="0" xfId="0" applyNumberFormat="1" applyFont="1" applyFill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0" fontId="3" fillId="0" borderId="1" xfId="4" applyNumberFormat="1" applyFont="1" applyFill="1" applyBorder="1" applyAlignment="1" applyProtection="1">
      <alignment vertical="center" wrapText="1"/>
      <protection hidden="1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</cellXfs>
  <cellStyles count="15">
    <cellStyle name="Обычный" xfId="0" builtinId="0"/>
    <cellStyle name="Обычный 2 10" xfId="10"/>
    <cellStyle name="Обычный 2 11" xfId="11"/>
    <cellStyle name="Обычный 2 12" xfId="12"/>
    <cellStyle name="Обычный 2 13" xfId="13"/>
    <cellStyle name="Обычный 2 2" xfId="1"/>
    <cellStyle name="Обычный 2 3" xfId="2"/>
    <cellStyle name="Обычный 2 4" xfId="3"/>
    <cellStyle name="Обычный 2 5" xfId="5"/>
    <cellStyle name="Обычный 2 6" xfId="6"/>
    <cellStyle name="Обычный 2 7" xfId="7"/>
    <cellStyle name="Обычный 2 8" xfId="8"/>
    <cellStyle name="Обычный 2 9" xfId="9"/>
    <cellStyle name="Обычный_tmp" xfId="4"/>
    <cellStyle name="Финансовый" xfId="14" builtinId="3"/>
  </cellStyles>
  <dxfs count="0"/>
  <tableStyles count="0" defaultTableStyle="TableStyleMedium9" defaultPivotStyle="PivotStyleLight16"/>
  <colors>
    <mruColors>
      <color rgb="FF99FF99"/>
      <color rgb="FF573A1D"/>
      <color rgb="FFCCECFF"/>
      <color rgb="FFCCFFFF"/>
      <color rgb="FFFFFF99"/>
      <color rgb="FFFFCC99"/>
      <color rgb="FFCCFFCC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12"/>
  <sheetViews>
    <sheetView tabSelected="1" view="pageBreakPreview" zoomScaleSheetLayoutView="100" workbookViewId="0">
      <pane xSplit="10" ySplit="5" topLeftCell="M683" activePane="bottomRight" state="frozenSplit"/>
      <selection pane="topRight" activeCell="L1" sqref="L1"/>
      <selection pane="bottomLeft" activeCell="A14" sqref="A14"/>
      <selection pane="bottomRight" activeCell="N712" sqref="N712"/>
    </sheetView>
  </sheetViews>
  <sheetFormatPr defaultColWidth="9.140625" defaultRowHeight="12"/>
  <cols>
    <col min="1" max="1" width="6.7109375" style="5" hidden="1" customWidth="1"/>
    <col min="2" max="2" width="63" style="7" customWidth="1"/>
    <col min="3" max="3" width="4.85546875" style="24" customWidth="1"/>
    <col min="4" max="4" width="3.42578125" style="24" customWidth="1"/>
    <col min="5" max="5" width="4.7109375" style="24" customWidth="1"/>
    <col min="6" max="6" width="3.28515625" style="24" customWidth="1"/>
    <col min="7" max="7" width="2.5703125" style="24" customWidth="1"/>
    <col min="8" max="8" width="3.7109375" style="24" customWidth="1"/>
    <col min="9" max="9" width="6.7109375" style="24" customWidth="1"/>
    <col min="10" max="10" width="5.28515625" style="24" customWidth="1"/>
    <col min="11" max="11" width="16.42578125" style="9" hidden="1" customWidth="1"/>
    <col min="12" max="12" width="12.7109375" style="9" hidden="1" customWidth="1"/>
    <col min="13" max="13" width="13.5703125" style="9" customWidth="1"/>
    <col min="14" max="16384" width="9.140625" style="5"/>
  </cols>
  <sheetData>
    <row r="1" spans="2:14" ht="52.9" customHeight="1">
      <c r="I1" s="59" t="s">
        <v>425</v>
      </c>
      <c r="J1" s="59"/>
      <c r="K1" s="59"/>
      <c r="L1" s="59"/>
      <c r="M1" s="59"/>
    </row>
    <row r="2" spans="2:14" ht="30.6" customHeight="1">
      <c r="B2" s="60" t="s">
        <v>426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27"/>
    </row>
    <row r="3" spans="2:14" ht="15.75" customHeight="1">
      <c r="B3" s="60"/>
      <c r="C3" s="60"/>
      <c r="D3" s="60"/>
      <c r="E3" s="60"/>
      <c r="F3" s="60"/>
      <c r="G3" s="60"/>
      <c r="H3" s="60"/>
      <c r="I3" s="60"/>
      <c r="J3" s="60"/>
      <c r="K3" s="5"/>
      <c r="L3" s="5"/>
      <c r="M3" s="58"/>
    </row>
    <row r="4" spans="2:14" ht="18" customHeight="1">
      <c r="B4" s="64" t="s">
        <v>26</v>
      </c>
      <c r="C4" s="64" t="s">
        <v>256</v>
      </c>
      <c r="D4" s="64" t="s">
        <v>208</v>
      </c>
      <c r="E4" s="64" t="s">
        <v>209</v>
      </c>
      <c r="F4" s="66" t="s">
        <v>210</v>
      </c>
      <c r="G4" s="67"/>
      <c r="H4" s="67"/>
      <c r="I4" s="68"/>
      <c r="J4" s="64" t="s">
        <v>211</v>
      </c>
      <c r="K4" s="75" t="s">
        <v>420</v>
      </c>
      <c r="L4" s="75" t="s">
        <v>421</v>
      </c>
      <c r="M4" s="77" t="s">
        <v>424</v>
      </c>
    </row>
    <row r="5" spans="2:14" ht="20.25" customHeight="1">
      <c r="B5" s="65"/>
      <c r="C5" s="65"/>
      <c r="D5" s="65"/>
      <c r="E5" s="65"/>
      <c r="F5" s="69"/>
      <c r="G5" s="70"/>
      <c r="H5" s="70"/>
      <c r="I5" s="71"/>
      <c r="J5" s="65"/>
      <c r="K5" s="76"/>
      <c r="L5" s="76"/>
      <c r="M5" s="77"/>
    </row>
    <row r="6" spans="2:14" ht="13.5" customHeight="1">
      <c r="B6" s="1" t="s">
        <v>35</v>
      </c>
      <c r="C6" s="1">
        <v>2</v>
      </c>
      <c r="D6" s="1">
        <v>3</v>
      </c>
      <c r="E6" s="1">
        <v>4</v>
      </c>
      <c r="F6" s="72">
        <v>5</v>
      </c>
      <c r="G6" s="73"/>
      <c r="H6" s="73"/>
      <c r="I6" s="74"/>
      <c r="J6" s="1">
        <v>6</v>
      </c>
      <c r="K6" s="25" t="s">
        <v>422</v>
      </c>
      <c r="L6" s="25" t="s">
        <v>423</v>
      </c>
      <c r="M6" s="25">
        <v>7</v>
      </c>
    </row>
    <row r="7" spans="2:14" ht="30" customHeight="1">
      <c r="B7" s="28" t="s">
        <v>269</v>
      </c>
      <c r="C7" s="15" t="s">
        <v>28</v>
      </c>
      <c r="D7" s="15"/>
      <c r="E7" s="15"/>
      <c r="F7" s="61"/>
      <c r="G7" s="62"/>
      <c r="H7" s="62"/>
      <c r="I7" s="63"/>
      <c r="J7" s="15"/>
      <c r="K7" s="29">
        <v>133706508.29000001</v>
      </c>
      <c r="L7" s="29" t="e">
        <f>L8+L155+L166+L183+L195+L202+L189</f>
        <v>#REF!</v>
      </c>
      <c r="M7" s="56">
        <v>120741.79999999999</v>
      </c>
    </row>
    <row r="8" spans="2:14" ht="16.5" customHeight="1">
      <c r="B8" s="28" t="s">
        <v>29</v>
      </c>
      <c r="C8" s="15" t="s">
        <v>28</v>
      </c>
      <c r="D8" s="15" t="s">
        <v>30</v>
      </c>
      <c r="E8" s="15"/>
      <c r="F8" s="61"/>
      <c r="G8" s="62"/>
      <c r="H8" s="62"/>
      <c r="I8" s="63"/>
      <c r="J8" s="15"/>
      <c r="K8" s="29">
        <v>94751474.270000011</v>
      </c>
      <c r="L8" s="29" t="e">
        <f>L9+L18+L40+L79+L84+L107+#REF!+L112</f>
        <v>#REF!</v>
      </c>
      <c r="M8" s="56">
        <v>93300.099999999977</v>
      </c>
    </row>
    <row r="9" spans="2:14" ht="27.75" customHeight="1">
      <c r="B9" s="28" t="s">
        <v>31</v>
      </c>
      <c r="C9" s="15" t="s">
        <v>28</v>
      </c>
      <c r="D9" s="15" t="s">
        <v>30</v>
      </c>
      <c r="E9" s="15" t="s">
        <v>32</v>
      </c>
      <c r="F9" s="61"/>
      <c r="G9" s="62"/>
      <c r="H9" s="62"/>
      <c r="I9" s="63"/>
      <c r="J9" s="15"/>
      <c r="K9" s="29">
        <v>3164714.4299999997</v>
      </c>
      <c r="L9" s="29" t="e">
        <f>L10</f>
        <v>#REF!</v>
      </c>
      <c r="M9" s="56">
        <v>3158.7999999999997</v>
      </c>
    </row>
    <row r="10" spans="2:14" ht="27.75" customHeight="1">
      <c r="B10" s="30" t="s">
        <v>393</v>
      </c>
      <c r="C10" s="15" t="s">
        <v>28</v>
      </c>
      <c r="D10" s="15" t="s">
        <v>30</v>
      </c>
      <c r="E10" s="12" t="s">
        <v>32</v>
      </c>
      <c r="F10" s="12" t="s">
        <v>30</v>
      </c>
      <c r="G10" s="13" t="s">
        <v>33</v>
      </c>
      <c r="H10" s="13" t="s">
        <v>172</v>
      </c>
      <c r="I10" s="8" t="s">
        <v>173</v>
      </c>
      <c r="J10" s="8"/>
      <c r="K10" s="31">
        <v>3164714.4299999997</v>
      </c>
      <c r="L10" s="31" t="e">
        <f t="shared" ref="L10" si="0">L11</f>
        <v>#REF!</v>
      </c>
      <c r="M10" s="55">
        <v>3158.7999999999997</v>
      </c>
    </row>
    <row r="11" spans="2:14" ht="39" customHeight="1">
      <c r="B11" s="2" t="s">
        <v>394</v>
      </c>
      <c r="C11" s="1" t="s">
        <v>28</v>
      </c>
      <c r="D11" s="1" t="s">
        <v>30</v>
      </c>
      <c r="E11" s="23" t="s">
        <v>32</v>
      </c>
      <c r="F11" s="23" t="s">
        <v>30</v>
      </c>
      <c r="G11" s="21" t="s">
        <v>35</v>
      </c>
      <c r="H11" s="21" t="s">
        <v>172</v>
      </c>
      <c r="I11" s="22" t="s">
        <v>173</v>
      </c>
      <c r="J11" s="22"/>
      <c r="K11" s="19">
        <v>3164714.4299999997</v>
      </c>
      <c r="L11" s="19" t="e">
        <f>L15+L12</f>
        <v>#REF!</v>
      </c>
      <c r="M11" s="54">
        <v>3158.7999999999997</v>
      </c>
    </row>
    <row r="12" spans="2:14" ht="39" customHeight="1">
      <c r="B12" s="6" t="s">
        <v>370</v>
      </c>
      <c r="C12" s="1" t="s">
        <v>28</v>
      </c>
      <c r="D12" s="1" t="s">
        <v>30</v>
      </c>
      <c r="E12" s="23" t="s">
        <v>32</v>
      </c>
      <c r="F12" s="23" t="s">
        <v>30</v>
      </c>
      <c r="G12" s="21" t="s">
        <v>35</v>
      </c>
      <c r="H12" s="21" t="s">
        <v>172</v>
      </c>
      <c r="I12" s="22" t="s">
        <v>374</v>
      </c>
      <c r="J12" s="22"/>
      <c r="K12" s="19">
        <v>697077.59</v>
      </c>
      <c r="L12" s="19" t="e">
        <f t="shared" ref="L12:L13" si="1">L13</f>
        <v>#REF!</v>
      </c>
      <c r="M12" s="54">
        <v>697.1</v>
      </c>
    </row>
    <row r="13" spans="2:14" ht="39" customHeight="1">
      <c r="B13" s="2" t="s">
        <v>36</v>
      </c>
      <c r="C13" s="1" t="s">
        <v>28</v>
      </c>
      <c r="D13" s="1" t="s">
        <v>30</v>
      </c>
      <c r="E13" s="23" t="s">
        <v>32</v>
      </c>
      <c r="F13" s="23" t="s">
        <v>30</v>
      </c>
      <c r="G13" s="21" t="s">
        <v>35</v>
      </c>
      <c r="H13" s="21" t="s">
        <v>172</v>
      </c>
      <c r="I13" s="22" t="s">
        <v>374</v>
      </c>
      <c r="J13" s="22" t="s">
        <v>37</v>
      </c>
      <c r="K13" s="19">
        <v>697077.59</v>
      </c>
      <c r="L13" s="19" t="e">
        <f t="shared" si="1"/>
        <v>#REF!</v>
      </c>
      <c r="M13" s="54">
        <v>697.1</v>
      </c>
    </row>
    <row r="14" spans="2:14" ht="13.5" customHeight="1">
      <c r="B14" s="2" t="s">
        <v>38</v>
      </c>
      <c r="C14" s="1" t="s">
        <v>28</v>
      </c>
      <c r="D14" s="1" t="s">
        <v>30</v>
      </c>
      <c r="E14" s="23" t="s">
        <v>32</v>
      </c>
      <c r="F14" s="23" t="s">
        <v>30</v>
      </c>
      <c r="G14" s="21" t="s">
        <v>35</v>
      </c>
      <c r="H14" s="21" t="s">
        <v>172</v>
      </c>
      <c r="I14" s="22" t="s">
        <v>374</v>
      </c>
      <c r="J14" s="22" t="s">
        <v>39</v>
      </c>
      <c r="K14" s="19">
        <v>697077.59</v>
      </c>
      <c r="L14" s="19" t="e">
        <f>#REF!+#REF!</f>
        <v>#REF!</v>
      </c>
      <c r="M14" s="54">
        <v>697.1</v>
      </c>
    </row>
    <row r="15" spans="2:14" ht="16.5" customHeight="1">
      <c r="B15" s="6" t="s">
        <v>283</v>
      </c>
      <c r="C15" s="1" t="s">
        <v>28</v>
      </c>
      <c r="D15" s="1" t="s">
        <v>30</v>
      </c>
      <c r="E15" s="23" t="s">
        <v>32</v>
      </c>
      <c r="F15" s="23" t="s">
        <v>30</v>
      </c>
      <c r="G15" s="21" t="s">
        <v>35</v>
      </c>
      <c r="H15" s="21" t="s">
        <v>172</v>
      </c>
      <c r="I15" s="22" t="s">
        <v>174</v>
      </c>
      <c r="J15" s="22"/>
      <c r="K15" s="19">
        <v>2467636.84</v>
      </c>
      <c r="L15" s="19" t="e">
        <f t="shared" ref="L15:L16" si="2">L16</f>
        <v>#REF!</v>
      </c>
      <c r="M15" s="54">
        <v>2461.6999999999998</v>
      </c>
    </row>
    <row r="16" spans="2:14" ht="39" customHeight="1">
      <c r="B16" s="2" t="s">
        <v>36</v>
      </c>
      <c r="C16" s="1" t="s">
        <v>28</v>
      </c>
      <c r="D16" s="1" t="s">
        <v>30</v>
      </c>
      <c r="E16" s="23" t="s">
        <v>32</v>
      </c>
      <c r="F16" s="23" t="s">
        <v>30</v>
      </c>
      <c r="G16" s="21" t="s">
        <v>35</v>
      </c>
      <c r="H16" s="21" t="s">
        <v>172</v>
      </c>
      <c r="I16" s="22" t="s">
        <v>174</v>
      </c>
      <c r="J16" s="22" t="s">
        <v>37</v>
      </c>
      <c r="K16" s="19">
        <v>2467636.84</v>
      </c>
      <c r="L16" s="19" t="e">
        <f t="shared" si="2"/>
        <v>#REF!</v>
      </c>
      <c r="M16" s="54">
        <v>2461.6999999999998</v>
      </c>
    </row>
    <row r="17" spans="1:13" ht="12.6" customHeight="1">
      <c r="B17" s="2" t="s">
        <v>38</v>
      </c>
      <c r="C17" s="1" t="s">
        <v>28</v>
      </c>
      <c r="D17" s="1" t="s">
        <v>30</v>
      </c>
      <c r="E17" s="23" t="s">
        <v>32</v>
      </c>
      <c r="F17" s="23" t="s">
        <v>30</v>
      </c>
      <c r="G17" s="21" t="s">
        <v>35</v>
      </c>
      <c r="H17" s="21" t="s">
        <v>172</v>
      </c>
      <c r="I17" s="22" t="s">
        <v>174</v>
      </c>
      <c r="J17" s="22" t="s">
        <v>39</v>
      </c>
      <c r="K17" s="19">
        <v>2467636.84</v>
      </c>
      <c r="L17" s="19" t="e">
        <f>#REF!+#REF!</f>
        <v>#REF!</v>
      </c>
      <c r="M17" s="54">
        <v>2461.6999999999998</v>
      </c>
    </row>
    <row r="18" spans="1:13" ht="35.25" customHeight="1">
      <c r="B18" s="28" t="s">
        <v>40</v>
      </c>
      <c r="C18" s="15" t="s">
        <v>28</v>
      </c>
      <c r="D18" s="15" t="s">
        <v>30</v>
      </c>
      <c r="E18" s="12" t="s">
        <v>41</v>
      </c>
      <c r="F18" s="12"/>
      <c r="G18" s="13"/>
      <c r="H18" s="13"/>
      <c r="I18" s="8"/>
      <c r="J18" s="8"/>
      <c r="K18" s="31">
        <v>4003362.8</v>
      </c>
      <c r="L18" s="31" t="e">
        <f>L19+L36</f>
        <v>#REF!</v>
      </c>
      <c r="M18" s="55">
        <v>3895.3</v>
      </c>
    </row>
    <row r="19" spans="1:13" ht="15.75" customHeight="1">
      <c r="B19" s="32" t="s">
        <v>42</v>
      </c>
      <c r="C19" s="15" t="s">
        <v>28</v>
      </c>
      <c r="D19" s="15" t="s">
        <v>30</v>
      </c>
      <c r="E19" s="12" t="s">
        <v>41</v>
      </c>
      <c r="F19" s="12" t="s">
        <v>43</v>
      </c>
      <c r="G19" s="13" t="s">
        <v>33</v>
      </c>
      <c r="H19" s="13" t="s">
        <v>172</v>
      </c>
      <c r="I19" s="8" t="s">
        <v>173</v>
      </c>
      <c r="J19" s="8"/>
      <c r="K19" s="31">
        <v>3962007.3899999997</v>
      </c>
      <c r="L19" s="31" t="e">
        <f>L20+L24+L28</f>
        <v>#REF!</v>
      </c>
      <c r="M19" s="55">
        <v>3853.9</v>
      </c>
    </row>
    <row r="20" spans="1:13" ht="15.75" customHeight="1">
      <c r="B20" s="3" t="s">
        <v>44</v>
      </c>
      <c r="C20" s="1" t="s">
        <v>28</v>
      </c>
      <c r="D20" s="1" t="s">
        <v>30</v>
      </c>
      <c r="E20" s="23" t="s">
        <v>41</v>
      </c>
      <c r="F20" s="23" t="s">
        <v>43</v>
      </c>
      <c r="G20" s="21" t="s">
        <v>35</v>
      </c>
      <c r="H20" s="21" t="s">
        <v>172</v>
      </c>
      <c r="I20" s="22" t="s">
        <v>173</v>
      </c>
      <c r="J20" s="22"/>
      <c r="K20" s="19">
        <v>1139551.1399999999</v>
      </c>
      <c r="L20" s="19" t="e">
        <f t="shared" ref="L20:L22" si="3">L21</f>
        <v>#REF!</v>
      </c>
      <c r="M20" s="54">
        <v>1139.5</v>
      </c>
    </row>
    <row r="21" spans="1:13" ht="13.5" customHeight="1">
      <c r="B21" s="3" t="s">
        <v>45</v>
      </c>
      <c r="C21" s="1" t="s">
        <v>28</v>
      </c>
      <c r="D21" s="1" t="s">
        <v>30</v>
      </c>
      <c r="E21" s="23" t="s">
        <v>41</v>
      </c>
      <c r="F21" s="23" t="s">
        <v>43</v>
      </c>
      <c r="G21" s="21" t="s">
        <v>35</v>
      </c>
      <c r="H21" s="21" t="s">
        <v>172</v>
      </c>
      <c r="I21" s="22" t="s">
        <v>175</v>
      </c>
      <c r="J21" s="22"/>
      <c r="K21" s="19">
        <v>1139551.1399999999</v>
      </c>
      <c r="L21" s="19" t="e">
        <f t="shared" si="3"/>
        <v>#REF!</v>
      </c>
      <c r="M21" s="54">
        <v>1139.5</v>
      </c>
    </row>
    <row r="22" spans="1:13" ht="36.75" customHeight="1">
      <c r="B22" s="2" t="s">
        <v>36</v>
      </c>
      <c r="C22" s="1" t="s">
        <v>28</v>
      </c>
      <c r="D22" s="1" t="s">
        <v>30</v>
      </c>
      <c r="E22" s="23" t="s">
        <v>41</v>
      </c>
      <c r="F22" s="23" t="s">
        <v>43</v>
      </c>
      <c r="G22" s="21" t="s">
        <v>35</v>
      </c>
      <c r="H22" s="21" t="s">
        <v>172</v>
      </c>
      <c r="I22" s="22" t="s">
        <v>175</v>
      </c>
      <c r="J22" s="22" t="s">
        <v>37</v>
      </c>
      <c r="K22" s="19">
        <v>1139551.1399999999</v>
      </c>
      <c r="L22" s="19" t="e">
        <f t="shared" si="3"/>
        <v>#REF!</v>
      </c>
      <c r="M22" s="54">
        <v>1139.5</v>
      </c>
    </row>
    <row r="23" spans="1:13" ht="14.25" customHeight="1">
      <c r="B23" s="2" t="s">
        <v>38</v>
      </c>
      <c r="C23" s="1" t="s">
        <v>28</v>
      </c>
      <c r="D23" s="1" t="s">
        <v>30</v>
      </c>
      <c r="E23" s="23" t="s">
        <v>41</v>
      </c>
      <c r="F23" s="23" t="s">
        <v>43</v>
      </c>
      <c r="G23" s="21" t="s">
        <v>35</v>
      </c>
      <c r="H23" s="21" t="s">
        <v>172</v>
      </c>
      <c r="I23" s="22" t="s">
        <v>175</v>
      </c>
      <c r="J23" s="22" t="s">
        <v>39</v>
      </c>
      <c r="K23" s="19">
        <v>1139551.1399999999</v>
      </c>
      <c r="L23" s="19" t="e">
        <f>#REF!+#REF!</f>
        <v>#REF!</v>
      </c>
      <c r="M23" s="54">
        <v>1139.5</v>
      </c>
    </row>
    <row r="24" spans="1:13" ht="15.75" customHeight="1">
      <c r="B24" s="3" t="s">
        <v>46</v>
      </c>
      <c r="C24" s="1" t="s">
        <v>28</v>
      </c>
      <c r="D24" s="1" t="s">
        <v>30</v>
      </c>
      <c r="E24" s="23" t="s">
        <v>41</v>
      </c>
      <c r="F24" s="23" t="s">
        <v>43</v>
      </c>
      <c r="G24" s="21" t="s">
        <v>47</v>
      </c>
      <c r="H24" s="21" t="s">
        <v>172</v>
      </c>
      <c r="I24" s="22" t="s">
        <v>173</v>
      </c>
      <c r="J24" s="22"/>
      <c r="K24" s="19">
        <v>337661</v>
      </c>
      <c r="L24" s="19">
        <f t="shared" ref="L24:L26" si="4">L25</f>
        <v>0</v>
      </c>
      <c r="M24" s="54">
        <v>233.5</v>
      </c>
    </row>
    <row r="25" spans="1:13" ht="16.5" customHeight="1">
      <c r="B25" s="3" t="s">
        <v>45</v>
      </c>
      <c r="C25" s="1" t="s">
        <v>28</v>
      </c>
      <c r="D25" s="1" t="s">
        <v>30</v>
      </c>
      <c r="E25" s="23" t="s">
        <v>41</v>
      </c>
      <c r="F25" s="23" t="s">
        <v>43</v>
      </c>
      <c r="G25" s="21" t="s">
        <v>47</v>
      </c>
      <c r="H25" s="21" t="s">
        <v>172</v>
      </c>
      <c r="I25" s="22" t="s">
        <v>175</v>
      </c>
      <c r="J25" s="22"/>
      <c r="K25" s="19">
        <v>337661</v>
      </c>
      <c r="L25" s="19">
        <f t="shared" si="4"/>
        <v>0</v>
      </c>
      <c r="M25" s="54">
        <v>233.5</v>
      </c>
    </row>
    <row r="26" spans="1:13" ht="38.25" customHeight="1">
      <c r="B26" s="2" t="s">
        <v>36</v>
      </c>
      <c r="C26" s="1" t="s">
        <v>28</v>
      </c>
      <c r="D26" s="1" t="s">
        <v>30</v>
      </c>
      <c r="E26" s="23" t="s">
        <v>41</v>
      </c>
      <c r="F26" s="23" t="s">
        <v>43</v>
      </c>
      <c r="G26" s="21" t="s">
        <v>47</v>
      </c>
      <c r="H26" s="21" t="s">
        <v>172</v>
      </c>
      <c r="I26" s="22" t="s">
        <v>175</v>
      </c>
      <c r="J26" s="22" t="s">
        <v>37</v>
      </c>
      <c r="K26" s="19">
        <v>337661</v>
      </c>
      <c r="L26" s="19">
        <f t="shared" si="4"/>
        <v>0</v>
      </c>
      <c r="M26" s="54">
        <v>233.5</v>
      </c>
    </row>
    <row r="27" spans="1:13" ht="13.5" customHeight="1">
      <c r="A27" s="5" t="s">
        <v>302</v>
      </c>
      <c r="B27" s="2" t="s">
        <v>38</v>
      </c>
      <c r="C27" s="1" t="s">
        <v>28</v>
      </c>
      <c r="D27" s="1" t="s">
        <v>30</v>
      </c>
      <c r="E27" s="23" t="s">
        <v>41</v>
      </c>
      <c r="F27" s="23" t="s">
        <v>43</v>
      </c>
      <c r="G27" s="21" t="s">
        <v>47</v>
      </c>
      <c r="H27" s="21" t="s">
        <v>172</v>
      </c>
      <c r="I27" s="22" t="s">
        <v>175</v>
      </c>
      <c r="J27" s="22" t="s">
        <v>39</v>
      </c>
      <c r="K27" s="19">
        <v>337661</v>
      </c>
      <c r="L27" s="19"/>
      <c r="M27" s="54">
        <v>233.5</v>
      </c>
    </row>
    <row r="28" spans="1:13" ht="15.75" customHeight="1">
      <c r="B28" s="3" t="s">
        <v>48</v>
      </c>
      <c r="C28" s="1" t="s">
        <v>28</v>
      </c>
      <c r="D28" s="1" t="s">
        <v>30</v>
      </c>
      <c r="E28" s="23" t="s">
        <v>41</v>
      </c>
      <c r="F28" s="23" t="s">
        <v>43</v>
      </c>
      <c r="G28" s="21" t="s">
        <v>49</v>
      </c>
      <c r="H28" s="21" t="s">
        <v>172</v>
      </c>
      <c r="I28" s="22" t="s">
        <v>173</v>
      </c>
      <c r="J28" s="22"/>
      <c r="K28" s="19">
        <v>2484795.2499999995</v>
      </c>
      <c r="L28" s="19" t="e">
        <f t="shared" ref="L28" si="5">L29</f>
        <v>#REF!</v>
      </c>
      <c r="M28" s="54">
        <v>2480.9</v>
      </c>
    </row>
    <row r="29" spans="1:13" ht="18" customHeight="1">
      <c r="B29" s="3" t="s">
        <v>45</v>
      </c>
      <c r="C29" s="1" t="s">
        <v>28</v>
      </c>
      <c r="D29" s="1" t="s">
        <v>30</v>
      </c>
      <c r="E29" s="23" t="s">
        <v>41</v>
      </c>
      <c r="F29" s="23" t="s">
        <v>43</v>
      </c>
      <c r="G29" s="21" t="s">
        <v>49</v>
      </c>
      <c r="H29" s="21" t="s">
        <v>172</v>
      </c>
      <c r="I29" s="22" t="s">
        <v>175</v>
      </c>
      <c r="J29" s="22"/>
      <c r="K29" s="19">
        <v>2484795.2499999995</v>
      </c>
      <c r="L29" s="19" t="e">
        <f>L30+L32+L34</f>
        <v>#REF!</v>
      </c>
      <c r="M29" s="54">
        <v>2480.9</v>
      </c>
    </row>
    <row r="30" spans="1:13" ht="40.5" customHeight="1">
      <c r="B30" s="2" t="s">
        <v>36</v>
      </c>
      <c r="C30" s="1" t="s">
        <v>28</v>
      </c>
      <c r="D30" s="1" t="s">
        <v>30</v>
      </c>
      <c r="E30" s="23" t="s">
        <v>41</v>
      </c>
      <c r="F30" s="23" t="s">
        <v>43</v>
      </c>
      <c r="G30" s="21" t="s">
        <v>49</v>
      </c>
      <c r="H30" s="21" t="s">
        <v>172</v>
      </c>
      <c r="I30" s="22" t="s">
        <v>175</v>
      </c>
      <c r="J30" s="22" t="s">
        <v>37</v>
      </c>
      <c r="K30" s="19">
        <v>2193171.2699999996</v>
      </c>
      <c r="L30" s="19" t="e">
        <f t="shared" ref="L30" si="6">L31</f>
        <v>#REF!</v>
      </c>
      <c r="M30" s="54">
        <v>2193.1</v>
      </c>
    </row>
    <row r="31" spans="1:13" ht="15" customHeight="1">
      <c r="B31" s="2" t="s">
        <v>38</v>
      </c>
      <c r="C31" s="1" t="s">
        <v>28</v>
      </c>
      <c r="D31" s="1" t="s">
        <v>30</v>
      </c>
      <c r="E31" s="23" t="s">
        <v>41</v>
      </c>
      <c r="F31" s="23" t="s">
        <v>43</v>
      </c>
      <c r="G31" s="21" t="s">
        <v>49</v>
      </c>
      <c r="H31" s="21" t="s">
        <v>172</v>
      </c>
      <c r="I31" s="22" t="s">
        <v>175</v>
      </c>
      <c r="J31" s="22" t="s">
        <v>39</v>
      </c>
      <c r="K31" s="19">
        <v>2193171.2699999996</v>
      </c>
      <c r="L31" s="19" t="e">
        <f>#REF!+#REF!+#REF!</f>
        <v>#REF!</v>
      </c>
      <c r="M31" s="54">
        <v>2193.1</v>
      </c>
    </row>
    <row r="32" spans="1:13" ht="27.75" customHeight="1">
      <c r="B32" s="2" t="s">
        <v>242</v>
      </c>
      <c r="C32" s="1" t="s">
        <v>28</v>
      </c>
      <c r="D32" s="1" t="s">
        <v>30</v>
      </c>
      <c r="E32" s="23" t="s">
        <v>41</v>
      </c>
      <c r="F32" s="23" t="s">
        <v>43</v>
      </c>
      <c r="G32" s="21" t="s">
        <v>49</v>
      </c>
      <c r="H32" s="21" t="s">
        <v>172</v>
      </c>
      <c r="I32" s="22" t="s">
        <v>175</v>
      </c>
      <c r="J32" s="22" t="s">
        <v>51</v>
      </c>
      <c r="K32" s="19">
        <v>288360.92</v>
      </c>
      <c r="L32" s="19" t="e">
        <f t="shared" ref="L32" si="7">L33</f>
        <v>#REF!</v>
      </c>
      <c r="M32" s="54">
        <v>284.5</v>
      </c>
    </row>
    <row r="33" spans="1:13" ht="29.25" customHeight="1">
      <c r="B33" s="2" t="s">
        <v>52</v>
      </c>
      <c r="C33" s="1" t="s">
        <v>28</v>
      </c>
      <c r="D33" s="1" t="s">
        <v>30</v>
      </c>
      <c r="E33" s="23" t="s">
        <v>41</v>
      </c>
      <c r="F33" s="23" t="s">
        <v>43</v>
      </c>
      <c r="G33" s="21" t="s">
        <v>49</v>
      </c>
      <c r="H33" s="21" t="s">
        <v>172</v>
      </c>
      <c r="I33" s="22" t="s">
        <v>175</v>
      </c>
      <c r="J33" s="22" t="s">
        <v>53</v>
      </c>
      <c r="K33" s="19">
        <v>288360.92</v>
      </c>
      <c r="L33" s="19" t="e">
        <f>SUM(#REF!)</f>
        <v>#REF!</v>
      </c>
      <c r="M33" s="54">
        <v>284.5</v>
      </c>
    </row>
    <row r="34" spans="1:13" ht="13.5" customHeight="1">
      <c r="B34" s="2" t="s">
        <v>54</v>
      </c>
      <c r="C34" s="1" t="s">
        <v>28</v>
      </c>
      <c r="D34" s="1" t="s">
        <v>30</v>
      </c>
      <c r="E34" s="23" t="s">
        <v>41</v>
      </c>
      <c r="F34" s="23" t="s">
        <v>43</v>
      </c>
      <c r="G34" s="21" t="s">
        <v>49</v>
      </c>
      <c r="H34" s="21" t="s">
        <v>172</v>
      </c>
      <c r="I34" s="22" t="s">
        <v>175</v>
      </c>
      <c r="J34" s="22" t="s">
        <v>55</v>
      </c>
      <c r="K34" s="19">
        <v>3263.06</v>
      </c>
      <c r="L34" s="19" t="e">
        <f t="shared" ref="L34" si="8">L35</f>
        <v>#REF!</v>
      </c>
      <c r="M34" s="54">
        <v>3.3</v>
      </c>
    </row>
    <row r="35" spans="1:13" ht="12" customHeight="1">
      <c r="B35" s="2" t="s">
        <v>56</v>
      </c>
      <c r="C35" s="1" t="s">
        <v>28</v>
      </c>
      <c r="D35" s="1" t="s">
        <v>30</v>
      </c>
      <c r="E35" s="23" t="s">
        <v>41</v>
      </c>
      <c r="F35" s="23" t="s">
        <v>43</v>
      </c>
      <c r="G35" s="21" t="s">
        <v>49</v>
      </c>
      <c r="H35" s="21" t="s">
        <v>172</v>
      </c>
      <c r="I35" s="22" t="s">
        <v>175</v>
      </c>
      <c r="J35" s="22" t="s">
        <v>57</v>
      </c>
      <c r="K35" s="19">
        <v>3263.06</v>
      </c>
      <c r="L35" s="19" t="e">
        <f>#REF!</f>
        <v>#REF!</v>
      </c>
      <c r="M35" s="54">
        <v>3.3</v>
      </c>
    </row>
    <row r="36" spans="1:13" ht="24">
      <c r="B36" s="33" t="s">
        <v>24</v>
      </c>
      <c r="C36" s="15" t="s">
        <v>28</v>
      </c>
      <c r="D36" s="15" t="s">
        <v>30</v>
      </c>
      <c r="E36" s="12" t="s">
        <v>41</v>
      </c>
      <c r="F36" s="12" t="s">
        <v>25</v>
      </c>
      <c r="G36" s="13" t="s">
        <v>33</v>
      </c>
      <c r="H36" s="13" t="s">
        <v>172</v>
      </c>
      <c r="I36" s="8" t="s">
        <v>173</v>
      </c>
      <c r="J36" s="8"/>
      <c r="K36" s="31">
        <v>41355.410000000003</v>
      </c>
      <c r="L36" s="31" t="e">
        <f t="shared" ref="L36:L38" si="9">L37</f>
        <v>#REF!</v>
      </c>
      <c r="M36" s="55">
        <v>41.4</v>
      </c>
    </row>
    <row r="37" spans="1:13" ht="15.75" customHeight="1">
      <c r="A37" s="5" t="s">
        <v>305</v>
      </c>
      <c r="B37" s="3" t="s">
        <v>342</v>
      </c>
      <c r="C37" s="1" t="s">
        <v>28</v>
      </c>
      <c r="D37" s="1" t="s">
        <v>30</v>
      </c>
      <c r="E37" s="23" t="s">
        <v>41</v>
      </c>
      <c r="F37" s="34" t="s">
        <v>25</v>
      </c>
      <c r="G37" s="35" t="s">
        <v>33</v>
      </c>
      <c r="H37" s="35" t="s">
        <v>172</v>
      </c>
      <c r="I37" s="36" t="s">
        <v>340</v>
      </c>
      <c r="J37" s="36"/>
      <c r="K37" s="19">
        <v>41355.410000000003</v>
      </c>
      <c r="L37" s="19" t="e">
        <f t="shared" si="9"/>
        <v>#REF!</v>
      </c>
      <c r="M37" s="54">
        <v>41.4</v>
      </c>
    </row>
    <row r="38" spans="1:13" ht="24.75" customHeight="1">
      <c r="B38" s="2" t="s">
        <v>36</v>
      </c>
      <c r="C38" s="1" t="s">
        <v>28</v>
      </c>
      <c r="D38" s="1" t="s">
        <v>30</v>
      </c>
      <c r="E38" s="23" t="s">
        <v>41</v>
      </c>
      <c r="F38" s="23" t="s">
        <v>25</v>
      </c>
      <c r="G38" s="21" t="s">
        <v>33</v>
      </c>
      <c r="H38" s="21" t="s">
        <v>172</v>
      </c>
      <c r="I38" s="22" t="s">
        <v>340</v>
      </c>
      <c r="J38" s="26">
        <v>100</v>
      </c>
      <c r="K38" s="19">
        <v>41355.410000000003</v>
      </c>
      <c r="L38" s="19" t="e">
        <f t="shared" si="9"/>
        <v>#REF!</v>
      </c>
      <c r="M38" s="54">
        <v>41.4</v>
      </c>
    </row>
    <row r="39" spans="1:13" ht="15.75" customHeight="1">
      <c r="B39" s="2" t="s">
        <v>38</v>
      </c>
      <c r="C39" s="1" t="s">
        <v>28</v>
      </c>
      <c r="D39" s="1" t="s">
        <v>30</v>
      </c>
      <c r="E39" s="23" t="s">
        <v>41</v>
      </c>
      <c r="F39" s="23" t="s">
        <v>25</v>
      </c>
      <c r="G39" s="21" t="s">
        <v>33</v>
      </c>
      <c r="H39" s="21" t="s">
        <v>172</v>
      </c>
      <c r="I39" s="22" t="s">
        <v>340</v>
      </c>
      <c r="J39" s="26">
        <v>120</v>
      </c>
      <c r="K39" s="19">
        <v>41355.410000000003</v>
      </c>
      <c r="L39" s="19" t="e">
        <f>SUM(#REF!)</f>
        <v>#REF!</v>
      </c>
      <c r="M39" s="54">
        <v>41.4</v>
      </c>
    </row>
    <row r="40" spans="1:13" s="14" customFormat="1" ht="38.25" customHeight="1">
      <c r="B40" s="28" t="s">
        <v>58</v>
      </c>
      <c r="C40" s="15" t="s">
        <v>28</v>
      </c>
      <c r="D40" s="15" t="s">
        <v>30</v>
      </c>
      <c r="E40" s="15" t="s">
        <v>59</v>
      </c>
      <c r="F40" s="61"/>
      <c r="G40" s="62"/>
      <c r="H40" s="62"/>
      <c r="I40" s="63"/>
      <c r="J40" s="15"/>
      <c r="K40" s="29">
        <v>53017544.980000004</v>
      </c>
      <c r="L40" s="29" t="e">
        <f>L41+L75</f>
        <v>#REF!</v>
      </c>
      <c r="M40" s="56">
        <v>52539.1</v>
      </c>
    </row>
    <row r="41" spans="1:13" ht="28.5" customHeight="1">
      <c r="B41" s="30" t="s">
        <v>393</v>
      </c>
      <c r="C41" s="15" t="s">
        <v>28</v>
      </c>
      <c r="D41" s="15" t="s">
        <v>30</v>
      </c>
      <c r="E41" s="12" t="s">
        <v>59</v>
      </c>
      <c r="F41" s="12" t="s">
        <v>30</v>
      </c>
      <c r="G41" s="13" t="s">
        <v>33</v>
      </c>
      <c r="H41" s="13" t="s">
        <v>172</v>
      </c>
      <c r="I41" s="8" t="s">
        <v>173</v>
      </c>
      <c r="J41" s="8"/>
      <c r="K41" s="31">
        <v>52450121.270000003</v>
      </c>
      <c r="L41" s="31" t="e">
        <f t="shared" ref="L41" si="10">L42</f>
        <v>#REF!</v>
      </c>
      <c r="M41" s="55">
        <v>51971.7</v>
      </c>
    </row>
    <row r="42" spans="1:13" ht="41.25" customHeight="1">
      <c r="B42" s="2" t="s">
        <v>394</v>
      </c>
      <c r="C42" s="1" t="s">
        <v>28</v>
      </c>
      <c r="D42" s="1" t="s">
        <v>30</v>
      </c>
      <c r="E42" s="23" t="s">
        <v>59</v>
      </c>
      <c r="F42" s="23" t="s">
        <v>30</v>
      </c>
      <c r="G42" s="21" t="s">
        <v>35</v>
      </c>
      <c r="H42" s="21" t="s">
        <v>172</v>
      </c>
      <c r="I42" s="22" t="s">
        <v>173</v>
      </c>
      <c r="J42" s="22"/>
      <c r="K42" s="19">
        <v>52450121.270000003</v>
      </c>
      <c r="L42" s="19" t="e">
        <f>L51+L56+L61+L46+L66+L43</f>
        <v>#REF!</v>
      </c>
      <c r="M42" s="54">
        <v>51971.7</v>
      </c>
    </row>
    <row r="43" spans="1:13" ht="50.25" customHeight="1">
      <c r="B43" s="37" t="s">
        <v>371</v>
      </c>
      <c r="C43" s="1" t="s">
        <v>28</v>
      </c>
      <c r="D43" s="1" t="s">
        <v>30</v>
      </c>
      <c r="E43" s="23" t="s">
        <v>59</v>
      </c>
      <c r="F43" s="23" t="s">
        <v>30</v>
      </c>
      <c r="G43" s="21" t="s">
        <v>35</v>
      </c>
      <c r="H43" s="21" t="s">
        <v>172</v>
      </c>
      <c r="I43" s="22" t="s">
        <v>351</v>
      </c>
      <c r="J43" s="22"/>
      <c r="K43" s="19">
        <v>497973.4</v>
      </c>
      <c r="L43" s="19" t="e">
        <f t="shared" ref="L43:L44" si="11">L44</f>
        <v>#REF!</v>
      </c>
      <c r="M43" s="54">
        <v>498</v>
      </c>
    </row>
    <row r="44" spans="1:13" ht="39" customHeight="1">
      <c r="B44" s="2" t="s">
        <v>36</v>
      </c>
      <c r="C44" s="1" t="s">
        <v>28</v>
      </c>
      <c r="D44" s="1" t="s">
        <v>30</v>
      </c>
      <c r="E44" s="23" t="s">
        <v>59</v>
      </c>
      <c r="F44" s="23" t="s">
        <v>30</v>
      </c>
      <c r="G44" s="21" t="s">
        <v>35</v>
      </c>
      <c r="H44" s="21" t="s">
        <v>172</v>
      </c>
      <c r="I44" s="22" t="s">
        <v>351</v>
      </c>
      <c r="J44" s="22" t="s">
        <v>37</v>
      </c>
      <c r="K44" s="19">
        <v>497973.4</v>
      </c>
      <c r="L44" s="19" t="e">
        <f t="shared" si="11"/>
        <v>#REF!</v>
      </c>
      <c r="M44" s="54">
        <v>498</v>
      </c>
    </row>
    <row r="45" spans="1:13" ht="13.5" customHeight="1">
      <c r="B45" s="2" t="s">
        <v>38</v>
      </c>
      <c r="C45" s="1" t="s">
        <v>28</v>
      </c>
      <c r="D45" s="1" t="s">
        <v>30</v>
      </c>
      <c r="E45" s="23" t="s">
        <v>59</v>
      </c>
      <c r="F45" s="23" t="s">
        <v>30</v>
      </c>
      <c r="G45" s="21" t="s">
        <v>35</v>
      </c>
      <c r="H45" s="21" t="s">
        <v>172</v>
      </c>
      <c r="I45" s="22" t="s">
        <v>351</v>
      </c>
      <c r="J45" s="22" t="s">
        <v>39</v>
      </c>
      <c r="K45" s="19">
        <v>497973.4</v>
      </c>
      <c r="L45" s="19" t="e">
        <f>#REF!+#REF!</f>
        <v>#REF!</v>
      </c>
      <c r="M45" s="54">
        <v>498</v>
      </c>
    </row>
    <row r="46" spans="1:13" ht="15" customHeight="1">
      <c r="B46" s="2" t="s">
        <v>61</v>
      </c>
      <c r="C46" s="1" t="s">
        <v>28</v>
      </c>
      <c r="D46" s="1" t="s">
        <v>30</v>
      </c>
      <c r="E46" s="23" t="s">
        <v>59</v>
      </c>
      <c r="F46" s="23" t="s">
        <v>30</v>
      </c>
      <c r="G46" s="21" t="s">
        <v>35</v>
      </c>
      <c r="H46" s="21" t="s">
        <v>172</v>
      </c>
      <c r="I46" s="22" t="s">
        <v>12</v>
      </c>
      <c r="J46" s="26"/>
      <c r="K46" s="19">
        <v>35000</v>
      </c>
      <c r="L46" s="19" t="e">
        <f>L47+L49</f>
        <v>#REF!</v>
      </c>
      <c r="M46" s="54">
        <v>35</v>
      </c>
    </row>
    <row r="47" spans="1:13" ht="36" customHeight="1">
      <c r="B47" s="2" t="s">
        <v>36</v>
      </c>
      <c r="C47" s="1" t="s">
        <v>28</v>
      </c>
      <c r="D47" s="1" t="s">
        <v>30</v>
      </c>
      <c r="E47" s="23" t="s">
        <v>59</v>
      </c>
      <c r="F47" s="23" t="s">
        <v>30</v>
      </c>
      <c r="G47" s="21" t="s">
        <v>35</v>
      </c>
      <c r="H47" s="21" t="s">
        <v>172</v>
      </c>
      <c r="I47" s="22" t="s">
        <v>12</v>
      </c>
      <c r="J47" s="26">
        <v>100</v>
      </c>
      <c r="K47" s="19">
        <v>29720</v>
      </c>
      <c r="L47" s="19" t="e">
        <f t="shared" ref="L47" si="12">L48</f>
        <v>#REF!</v>
      </c>
      <c r="M47" s="54">
        <v>29.7</v>
      </c>
    </row>
    <row r="48" spans="1:13" ht="14.25" customHeight="1">
      <c r="A48" s="5" t="s">
        <v>308</v>
      </c>
      <c r="B48" s="2" t="s">
        <v>38</v>
      </c>
      <c r="C48" s="1" t="s">
        <v>28</v>
      </c>
      <c r="D48" s="1" t="s">
        <v>30</v>
      </c>
      <c r="E48" s="23" t="s">
        <v>59</v>
      </c>
      <c r="F48" s="23" t="s">
        <v>30</v>
      </c>
      <c r="G48" s="21" t="s">
        <v>35</v>
      </c>
      <c r="H48" s="21" t="s">
        <v>172</v>
      </c>
      <c r="I48" s="22" t="s">
        <v>12</v>
      </c>
      <c r="J48" s="26">
        <v>120</v>
      </c>
      <c r="K48" s="19">
        <v>29720</v>
      </c>
      <c r="L48" s="19" t="e">
        <f>#REF!</f>
        <v>#REF!</v>
      </c>
      <c r="M48" s="54">
        <v>29.7</v>
      </c>
    </row>
    <row r="49" spans="2:13" ht="23.25" customHeight="1">
      <c r="B49" s="2" t="s">
        <v>242</v>
      </c>
      <c r="C49" s="1" t="s">
        <v>28</v>
      </c>
      <c r="D49" s="1" t="s">
        <v>30</v>
      </c>
      <c r="E49" s="23" t="s">
        <v>59</v>
      </c>
      <c r="F49" s="23" t="s">
        <v>30</v>
      </c>
      <c r="G49" s="21" t="s">
        <v>35</v>
      </c>
      <c r="H49" s="21" t="s">
        <v>172</v>
      </c>
      <c r="I49" s="22" t="s">
        <v>12</v>
      </c>
      <c r="J49" s="26">
        <v>200</v>
      </c>
      <c r="K49" s="19">
        <v>5280</v>
      </c>
      <c r="L49" s="19" t="e">
        <f t="shared" ref="L49" si="13">L50</f>
        <v>#REF!</v>
      </c>
      <c r="M49" s="54">
        <v>5.3</v>
      </c>
    </row>
    <row r="50" spans="2:13" ht="23.25" customHeight="1">
      <c r="B50" s="2" t="s">
        <v>52</v>
      </c>
      <c r="C50" s="1" t="s">
        <v>28</v>
      </c>
      <c r="D50" s="1" t="s">
        <v>30</v>
      </c>
      <c r="E50" s="23" t="s">
        <v>59</v>
      </c>
      <c r="F50" s="23" t="s">
        <v>30</v>
      </c>
      <c r="G50" s="21" t="s">
        <v>35</v>
      </c>
      <c r="H50" s="21" t="s">
        <v>172</v>
      </c>
      <c r="I50" s="22" t="s">
        <v>12</v>
      </c>
      <c r="J50" s="26">
        <v>240</v>
      </c>
      <c r="K50" s="19">
        <v>5280</v>
      </c>
      <c r="L50" s="19" t="e">
        <f>#REF!+#REF!</f>
        <v>#REF!</v>
      </c>
      <c r="M50" s="54">
        <v>5.3</v>
      </c>
    </row>
    <row r="51" spans="2:13" ht="42.75" customHeight="1">
      <c r="B51" s="2" t="s">
        <v>375</v>
      </c>
      <c r="C51" s="1" t="s">
        <v>28</v>
      </c>
      <c r="D51" s="1" t="s">
        <v>30</v>
      </c>
      <c r="E51" s="23" t="s">
        <v>59</v>
      </c>
      <c r="F51" s="23" t="s">
        <v>30</v>
      </c>
      <c r="G51" s="21" t="s">
        <v>35</v>
      </c>
      <c r="H51" s="21" t="s">
        <v>172</v>
      </c>
      <c r="I51" s="22" t="s">
        <v>229</v>
      </c>
      <c r="J51" s="26"/>
      <c r="K51" s="19">
        <v>1477406.02</v>
      </c>
      <c r="L51" s="19" t="e">
        <f>L52+L54</f>
        <v>#REF!</v>
      </c>
      <c r="M51" s="54">
        <v>1476</v>
      </c>
    </row>
    <row r="52" spans="2:13" ht="39.75" customHeight="1">
      <c r="B52" s="2" t="s">
        <v>36</v>
      </c>
      <c r="C52" s="1" t="s">
        <v>28</v>
      </c>
      <c r="D52" s="1" t="s">
        <v>30</v>
      </c>
      <c r="E52" s="23" t="s">
        <v>59</v>
      </c>
      <c r="F52" s="23" t="s">
        <v>30</v>
      </c>
      <c r="G52" s="21" t="s">
        <v>35</v>
      </c>
      <c r="H52" s="21" t="s">
        <v>172</v>
      </c>
      <c r="I52" s="22" t="s">
        <v>229</v>
      </c>
      <c r="J52" s="26">
        <v>100</v>
      </c>
      <c r="K52" s="19">
        <v>1421058.81</v>
      </c>
      <c r="L52" s="19" t="e">
        <f t="shared" ref="L52" si="14">L53</f>
        <v>#REF!</v>
      </c>
      <c r="M52" s="54">
        <v>1421.1</v>
      </c>
    </row>
    <row r="53" spans="2:13" ht="14.25" customHeight="1">
      <c r="B53" s="2" t="s">
        <v>38</v>
      </c>
      <c r="C53" s="1" t="s">
        <v>28</v>
      </c>
      <c r="D53" s="1" t="s">
        <v>30</v>
      </c>
      <c r="E53" s="23" t="s">
        <v>59</v>
      </c>
      <c r="F53" s="23" t="s">
        <v>30</v>
      </c>
      <c r="G53" s="21" t="s">
        <v>35</v>
      </c>
      <c r="H53" s="21" t="s">
        <v>172</v>
      </c>
      <c r="I53" s="22" t="s">
        <v>229</v>
      </c>
      <c r="J53" s="26">
        <v>120</v>
      </c>
      <c r="K53" s="19">
        <v>1421058.81</v>
      </c>
      <c r="L53" s="19" t="e">
        <f>#REF!+#REF!</f>
        <v>#REF!</v>
      </c>
      <c r="M53" s="54">
        <v>1421.1</v>
      </c>
    </row>
    <row r="54" spans="2:13" ht="23.25" customHeight="1">
      <c r="B54" s="2" t="s">
        <v>242</v>
      </c>
      <c r="C54" s="1" t="s">
        <v>28</v>
      </c>
      <c r="D54" s="1" t="s">
        <v>30</v>
      </c>
      <c r="E54" s="23" t="s">
        <v>59</v>
      </c>
      <c r="F54" s="23" t="s">
        <v>30</v>
      </c>
      <c r="G54" s="21" t="s">
        <v>35</v>
      </c>
      <c r="H54" s="21" t="s">
        <v>172</v>
      </c>
      <c r="I54" s="22" t="s">
        <v>229</v>
      </c>
      <c r="J54" s="26">
        <v>200</v>
      </c>
      <c r="K54" s="19">
        <v>56347.21</v>
      </c>
      <c r="L54" s="19" t="e">
        <f t="shared" ref="L54" si="15">L55</f>
        <v>#REF!</v>
      </c>
      <c r="M54" s="54">
        <v>54.900000000000006</v>
      </c>
    </row>
    <row r="55" spans="2:13" ht="21.75" customHeight="1">
      <c r="B55" s="2" t="s">
        <v>52</v>
      </c>
      <c r="C55" s="1" t="s">
        <v>28</v>
      </c>
      <c r="D55" s="1" t="s">
        <v>30</v>
      </c>
      <c r="E55" s="23" t="s">
        <v>59</v>
      </c>
      <c r="F55" s="23" t="s">
        <v>30</v>
      </c>
      <c r="G55" s="21" t="s">
        <v>35</v>
      </c>
      <c r="H55" s="21" t="s">
        <v>172</v>
      </c>
      <c r="I55" s="22" t="s">
        <v>229</v>
      </c>
      <c r="J55" s="26">
        <v>240</v>
      </c>
      <c r="K55" s="19">
        <v>56347.21</v>
      </c>
      <c r="L55" s="19" t="e">
        <f>SUM(#REF!)</f>
        <v>#REF!</v>
      </c>
      <c r="M55" s="54">
        <v>54.900000000000006</v>
      </c>
    </row>
    <row r="56" spans="2:13" ht="41.25" customHeight="1">
      <c r="B56" s="2" t="s">
        <v>234</v>
      </c>
      <c r="C56" s="1" t="s">
        <v>28</v>
      </c>
      <c r="D56" s="1" t="s">
        <v>30</v>
      </c>
      <c r="E56" s="23" t="s">
        <v>59</v>
      </c>
      <c r="F56" s="23" t="s">
        <v>30</v>
      </c>
      <c r="G56" s="21" t="s">
        <v>35</v>
      </c>
      <c r="H56" s="21" t="s">
        <v>172</v>
      </c>
      <c r="I56" s="22" t="s">
        <v>228</v>
      </c>
      <c r="J56" s="26"/>
      <c r="K56" s="19">
        <v>3324163.54</v>
      </c>
      <c r="L56" s="19" t="e">
        <f>L57+L59</f>
        <v>#REF!</v>
      </c>
      <c r="M56" s="54">
        <v>3311.3</v>
      </c>
    </row>
    <row r="57" spans="2:13" ht="37.5" customHeight="1">
      <c r="B57" s="2" t="s">
        <v>36</v>
      </c>
      <c r="C57" s="1" t="s">
        <v>28</v>
      </c>
      <c r="D57" s="1" t="s">
        <v>30</v>
      </c>
      <c r="E57" s="23" t="s">
        <v>59</v>
      </c>
      <c r="F57" s="23" t="s">
        <v>30</v>
      </c>
      <c r="G57" s="21" t="s">
        <v>35</v>
      </c>
      <c r="H57" s="21" t="s">
        <v>172</v>
      </c>
      <c r="I57" s="22" t="s">
        <v>228</v>
      </c>
      <c r="J57" s="26">
        <v>100</v>
      </c>
      <c r="K57" s="19">
        <v>3189044.84</v>
      </c>
      <c r="L57" s="19" t="e">
        <f t="shared" ref="L57" si="16">L58</f>
        <v>#REF!</v>
      </c>
      <c r="M57" s="54">
        <v>3182.3</v>
      </c>
    </row>
    <row r="58" spans="2:13" ht="15.75" customHeight="1">
      <c r="B58" s="2" t="s">
        <v>38</v>
      </c>
      <c r="C58" s="1" t="s">
        <v>28</v>
      </c>
      <c r="D58" s="1" t="s">
        <v>30</v>
      </c>
      <c r="E58" s="23" t="s">
        <v>59</v>
      </c>
      <c r="F58" s="23" t="s">
        <v>30</v>
      </c>
      <c r="G58" s="21" t="s">
        <v>35</v>
      </c>
      <c r="H58" s="21" t="s">
        <v>172</v>
      </c>
      <c r="I58" s="22" t="s">
        <v>228</v>
      </c>
      <c r="J58" s="26">
        <v>120</v>
      </c>
      <c r="K58" s="19">
        <v>3189044.84</v>
      </c>
      <c r="L58" s="19" t="e">
        <f>#REF!+#REF!+#REF!</f>
        <v>#REF!</v>
      </c>
      <c r="M58" s="54">
        <v>3182.3</v>
      </c>
    </row>
    <row r="59" spans="2:13" ht="26.25" customHeight="1">
      <c r="B59" s="2" t="s">
        <v>243</v>
      </c>
      <c r="C59" s="1" t="s">
        <v>28</v>
      </c>
      <c r="D59" s="1" t="s">
        <v>30</v>
      </c>
      <c r="E59" s="23" t="s">
        <v>59</v>
      </c>
      <c r="F59" s="23" t="s">
        <v>30</v>
      </c>
      <c r="G59" s="21" t="s">
        <v>35</v>
      </c>
      <c r="H59" s="21" t="s">
        <v>172</v>
      </c>
      <c r="I59" s="22" t="s">
        <v>228</v>
      </c>
      <c r="J59" s="26">
        <v>200</v>
      </c>
      <c r="K59" s="19">
        <v>135118.69999999995</v>
      </c>
      <c r="L59" s="19" t="e">
        <f t="shared" ref="L59" si="17">L60</f>
        <v>#REF!</v>
      </c>
      <c r="M59" s="54">
        <v>129</v>
      </c>
    </row>
    <row r="60" spans="2:13" ht="24" customHeight="1">
      <c r="B60" s="2" t="s">
        <v>52</v>
      </c>
      <c r="C60" s="1" t="s">
        <v>28</v>
      </c>
      <c r="D60" s="1" t="s">
        <v>30</v>
      </c>
      <c r="E60" s="23" t="s">
        <v>59</v>
      </c>
      <c r="F60" s="23" t="s">
        <v>30</v>
      </c>
      <c r="G60" s="21" t="s">
        <v>35</v>
      </c>
      <c r="H60" s="21" t="s">
        <v>172</v>
      </c>
      <c r="I60" s="22" t="s">
        <v>228</v>
      </c>
      <c r="J60" s="26">
        <v>240</v>
      </c>
      <c r="K60" s="19">
        <v>135118.69999999995</v>
      </c>
      <c r="L60" s="19" t="e">
        <f>SUM(#REF!)</f>
        <v>#REF!</v>
      </c>
      <c r="M60" s="54">
        <v>129</v>
      </c>
    </row>
    <row r="61" spans="2:13" ht="37.5" customHeight="1">
      <c r="B61" s="2" t="s">
        <v>266</v>
      </c>
      <c r="C61" s="1" t="s">
        <v>28</v>
      </c>
      <c r="D61" s="1" t="s">
        <v>30</v>
      </c>
      <c r="E61" s="23" t="s">
        <v>59</v>
      </c>
      <c r="F61" s="23" t="s">
        <v>30</v>
      </c>
      <c r="G61" s="21" t="s">
        <v>35</v>
      </c>
      <c r="H61" s="21" t="s">
        <v>172</v>
      </c>
      <c r="I61" s="22" t="s">
        <v>265</v>
      </c>
      <c r="J61" s="26"/>
      <c r="K61" s="19">
        <v>843703.01</v>
      </c>
      <c r="L61" s="19" t="e">
        <f>L62+L64</f>
        <v>#REF!</v>
      </c>
      <c r="M61" s="54">
        <v>801.6</v>
      </c>
    </row>
    <row r="62" spans="2:13" ht="39.75" customHeight="1">
      <c r="B62" s="2" t="s">
        <v>36</v>
      </c>
      <c r="C62" s="1" t="s">
        <v>28</v>
      </c>
      <c r="D62" s="1" t="s">
        <v>30</v>
      </c>
      <c r="E62" s="23" t="s">
        <v>59</v>
      </c>
      <c r="F62" s="23" t="s">
        <v>30</v>
      </c>
      <c r="G62" s="21" t="s">
        <v>35</v>
      </c>
      <c r="H62" s="21" t="s">
        <v>172</v>
      </c>
      <c r="I62" s="22" t="s">
        <v>265</v>
      </c>
      <c r="J62" s="26">
        <v>100</v>
      </c>
      <c r="K62" s="19">
        <v>699703.01</v>
      </c>
      <c r="L62" s="19" t="e">
        <f t="shared" ref="L62" si="18">L63</f>
        <v>#REF!</v>
      </c>
      <c r="M62" s="54">
        <v>699.7</v>
      </c>
    </row>
    <row r="63" spans="2:13" ht="15.75" customHeight="1">
      <c r="B63" s="2" t="s">
        <v>38</v>
      </c>
      <c r="C63" s="1" t="s">
        <v>28</v>
      </c>
      <c r="D63" s="1" t="s">
        <v>30</v>
      </c>
      <c r="E63" s="23" t="s">
        <v>59</v>
      </c>
      <c r="F63" s="23" t="s">
        <v>30</v>
      </c>
      <c r="G63" s="21" t="s">
        <v>35</v>
      </c>
      <c r="H63" s="21" t="s">
        <v>172</v>
      </c>
      <c r="I63" s="22" t="s">
        <v>265</v>
      </c>
      <c r="J63" s="26">
        <v>120</v>
      </c>
      <c r="K63" s="19">
        <v>699703.01</v>
      </c>
      <c r="L63" s="19" t="e">
        <f>#REF!+#REF!</f>
        <v>#REF!</v>
      </c>
      <c r="M63" s="54">
        <v>699.7</v>
      </c>
    </row>
    <row r="64" spans="2:13" ht="27" customHeight="1">
      <c r="B64" s="2" t="s">
        <v>242</v>
      </c>
      <c r="C64" s="1" t="s">
        <v>28</v>
      </c>
      <c r="D64" s="1" t="s">
        <v>30</v>
      </c>
      <c r="E64" s="23" t="s">
        <v>59</v>
      </c>
      <c r="F64" s="23" t="s">
        <v>30</v>
      </c>
      <c r="G64" s="21" t="s">
        <v>35</v>
      </c>
      <c r="H64" s="21" t="s">
        <v>172</v>
      </c>
      <c r="I64" s="22" t="s">
        <v>265</v>
      </c>
      <c r="J64" s="26">
        <v>200</v>
      </c>
      <c r="K64" s="19">
        <v>144000</v>
      </c>
      <c r="L64" s="19" t="e">
        <f t="shared" ref="L64" si="19">L65</f>
        <v>#REF!</v>
      </c>
      <c r="M64" s="54">
        <v>101.9</v>
      </c>
    </row>
    <row r="65" spans="1:13" ht="22.5" customHeight="1">
      <c r="B65" s="2" t="s">
        <v>52</v>
      </c>
      <c r="C65" s="1" t="s">
        <v>28</v>
      </c>
      <c r="D65" s="1" t="s">
        <v>30</v>
      </c>
      <c r="E65" s="23" t="s">
        <v>59</v>
      </c>
      <c r="F65" s="23" t="s">
        <v>30</v>
      </c>
      <c r="G65" s="21" t="s">
        <v>35</v>
      </c>
      <c r="H65" s="21" t="s">
        <v>172</v>
      </c>
      <c r="I65" s="22" t="s">
        <v>265</v>
      </c>
      <c r="J65" s="26">
        <v>240</v>
      </c>
      <c r="K65" s="19">
        <v>144000</v>
      </c>
      <c r="L65" s="19" t="e">
        <f>SUM(#REF!)</f>
        <v>#REF!</v>
      </c>
      <c r="M65" s="54">
        <v>101.9</v>
      </c>
    </row>
    <row r="66" spans="1:13" s="14" customFormat="1" ht="15" customHeight="1">
      <c r="B66" s="3" t="s">
        <v>257</v>
      </c>
      <c r="C66" s="1" t="s">
        <v>28</v>
      </c>
      <c r="D66" s="1" t="s">
        <v>30</v>
      </c>
      <c r="E66" s="23" t="s">
        <v>59</v>
      </c>
      <c r="F66" s="23" t="s">
        <v>30</v>
      </c>
      <c r="G66" s="21" t="s">
        <v>35</v>
      </c>
      <c r="H66" s="21" t="s">
        <v>172</v>
      </c>
      <c r="I66" s="22" t="s">
        <v>176</v>
      </c>
      <c r="J66" s="22"/>
      <c r="K66" s="19">
        <v>46271875.300000004</v>
      </c>
      <c r="L66" s="19" t="e">
        <f>L67+L69+L71+L73</f>
        <v>#REF!</v>
      </c>
      <c r="M66" s="54">
        <v>45849.799999999996</v>
      </c>
    </row>
    <row r="67" spans="1:13" ht="35.25" customHeight="1">
      <c r="B67" s="2" t="s">
        <v>36</v>
      </c>
      <c r="C67" s="1" t="s">
        <v>28</v>
      </c>
      <c r="D67" s="1" t="s">
        <v>30</v>
      </c>
      <c r="E67" s="23" t="s">
        <v>59</v>
      </c>
      <c r="F67" s="23" t="s">
        <v>30</v>
      </c>
      <c r="G67" s="21" t="s">
        <v>35</v>
      </c>
      <c r="H67" s="21" t="s">
        <v>172</v>
      </c>
      <c r="I67" s="22" t="s">
        <v>176</v>
      </c>
      <c r="J67" s="22" t="s">
        <v>37</v>
      </c>
      <c r="K67" s="19">
        <v>38932306.350000001</v>
      </c>
      <c r="L67" s="19" t="e">
        <f t="shared" ref="L67" si="20">L68</f>
        <v>#REF!</v>
      </c>
      <c r="M67" s="54">
        <v>38929.1</v>
      </c>
    </row>
    <row r="68" spans="1:13" ht="15.75" customHeight="1">
      <c r="B68" s="2" t="s">
        <v>38</v>
      </c>
      <c r="C68" s="1" t="s">
        <v>28</v>
      </c>
      <c r="D68" s="1" t="s">
        <v>30</v>
      </c>
      <c r="E68" s="23" t="s">
        <v>59</v>
      </c>
      <c r="F68" s="23" t="s">
        <v>30</v>
      </c>
      <c r="G68" s="21" t="s">
        <v>35</v>
      </c>
      <c r="H68" s="21" t="s">
        <v>172</v>
      </c>
      <c r="I68" s="22" t="s">
        <v>176</v>
      </c>
      <c r="J68" s="22" t="s">
        <v>39</v>
      </c>
      <c r="K68" s="19">
        <v>38932306.350000001</v>
      </c>
      <c r="L68" s="19" t="e">
        <f>#REF!+#REF!+#REF!</f>
        <v>#REF!</v>
      </c>
      <c r="M68" s="54">
        <v>38929.1</v>
      </c>
    </row>
    <row r="69" spans="1:13" ht="25.5" customHeight="1">
      <c r="B69" s="2" t="s">
        <v>242</v>
      </c>
      <c r="C69" s="1" t="s">
        <v>28</v>
      </c>
      <c r="D69" s="1" t="s">
        <v>30</v>
      </c>
      <c r="E69" s="23" t="s">
        <v>59</v>
      </c>
      <c r="F69" s="23" t="s">
        <v>30</v>
      </c>
      <c r="G69" s="21" t="s">
        <v>35</v>
      </c>
      <c r="H69" s="21" t="s">
        <v>172</v>
      </c>
      <c r="I69" s="22" t="s">
        <v>176</v>
      </c>
      <c r="J69" s="22" t="s">
        <v>51</v>
      </c>
      <c r="K69" s="19">
        <v>5922612.3499999996</v>
      </c>
      <c r="L69" s="19" t="e">
        <f t="shared" ref="L69" si="21">L70</f>
        <v>#REF!</v>
      </c>
      <c r="M69" s="54">
        <v>5505.1</v>
      </c>
    </row>
    <row r="70" spans="1:13" ht="24.75" customHeight="1">
      <c r="B70" s="2" t="s">
        <v>52</v>
      </c>
      <c r="C70" s="1" t="s">
        <v>28</v>
      </c>
      <c r="D70" s="1" t="s">
        <v>30</v>
      </c>
      <c r="E70" s="23" t="s">
        <v>59</v>
      </c>
      <c r="F70" s="23" t="s">
        <v>30</v>
      </c>
      <c r="G70" s="21" t="s">
        <v>35</v>
      </c>
      <c r="H70" s="21" t="s">
        <v>172</v>
      </c>
      <c r="I70" s="22" t="s">
        <v>176</v>
      </c>
      <c r="J70" s="22" t="s">
        <v>53</v>
      </c>
      <c r="K70" s="19">
        <v>5922612.3499999996</v>
      </c>
      <c r="L70" s="19" t="e">
        <f>SUM(#REF!)</f>
        <v>#REF!</v>
      </c>
      <c r="M70" s="54">
        <v>5505.1</v>
      </c>
    </row>
    <row r="71" spans="1:13" ht="14.25" customHeight="1">
      <c r="B71" s="2" t="s">
        <v>75</v>
      </c>
      <c r="C71" s="1" t="s">
        <v>28</v>
      </c>
      <c r="D71" s="1" t="s">
        <v>30</v>
      </c>
      <c r="E71" s="23" t="s">
        <v>59</v>
      </c>
      <c r="F71" s="23" t="s">
        <v>30</v>
      </c>
      <c r="G71" s="21" t="s">
        <v>35</v>
      </c>
      <c r="H71" s="21" t="s">
        <v>172</v>
      </c>
      <c r="I71" s="22" t="s">
        <v>176</v>
      </c>
      <c r="J71" s="26">
        <v>300</v>
      </c>
      <c r="K71" s="19">
        <v>2000</v>
      </c>
      <c r="L71" s="19" t="e">
        <f t="shared" ref="L71" si="22">L72</f>
        <v>#REF!</v>
      </c>
      <c r="M71" s="54">
        <v>2</v>
      </c>
    </row>
    <row r="72" spans="1:13" ht="14.25" customHeight="1">
      <c r="B72" s="2" t="s">
        <v>76</v>
      </c>
      <c r="C72" s="1" t="s">
        <v>28</v>
      </c>
      <c r="D72" s="1" t="s">
        <v>30</v>
      </c>
      <c r="E72" s="23" t="s">
        <v>59</v>
      </c>
      <c r="F72" s="23" t="s">
        <v>30</v>
      </c>
      <c r="G72" s="21" t="s">
        <v>35</v>
      </c>
      <c r="H72" s="21" t="s">
        <v>172</v>
      </c>
      <c r="I72" s="22" t="s">
        <v>176</v>
      </c>
      <c r="J72" s="26">
        <v>320</v>
      </c>
      <c r="K72" s="19">
        <v>2000</v>
      </c>
      <c r="L72" s="19" t="e">
        <f>#REF!</f>
        <v>#REF!</v>
      </c>
      <c r="M72" s="54">
        <v>2</v>
      </c>
    </row>
    <row r="73" spans="1:13" ht="13.5" customHeight="1">
      <c r="B73" s="2" t="s">
        <v>54</v>
      </c>
      <c r="C73" s="1" t="s">
        <v>28</v>
      </c>
      <c r="D73" s="1" t="s">
        <v>30</v>
      </c>
      <c r="E73" s="23" t="s">
        <v>59</v>
      </c>
      <c r="F73" s="23" t="s">
        <v>30</v>
      </c>
      <c r="G73" s="21" t="s">
        <v>35</v>
      </c>
      <c r="H73" s="21" t="s">
        <v>172</v>
      </c>
      <c r="I73" s="22" t="s">
        <v>176</v>
      </c>
      <c r="J73" s="22" t="s">
        <v>55</v>
      </c>
      <c r="K73" s="19">
        <v>1414956.5999999999</v>
      </c>
      <c r="L73" s="19" t="e">
        <f t="shared" ref="L73" si="23">L74</f>
        <v>#REF!</v>
      </c>
      <c r="M73" s="54">
        <v>1413.6</v>
      </c>
    </row>
    <row r="74" spans="1:13" ht="14.25" customHeight="1">
      <c r="B74" s="2" t="s">
        <v>56</v>
      </c>
      <c r="C74" s="1" t="s">
        <v>28</v>
      </c>
      <c r="D74" s="1" t="s">
        <v>30</v>
      </c>
      <c r="E74" s="23" t="s">
        <v>59</v>
      </c>
      <c r="F74" s="23" t="s">
        <v>30</v>
      </c>
      <c r="G74" s="21" t="s">
        <v>35</v>
      </c>
      <c r="H74" s="21" t="s">
        <v>172</v>
      </c>
      <c r="I74" s="22" t="s">
        <v>176</v>
      </c>
      <c r="J74" s="22" t="s">
        <v>57</v>
      </c>
      <c r="K74" s="19">
        <v>1414956.5999999999</v>
      </c>
      <c r="L74" s="19" t="e">
        <f>#REF!+#REF!+#REF!</f>
        <v>#REF!</v>
      </c>
      <c r="M74" s="54">
        <v>1413.6</v>
      </c>
    </row>
    <row r="75" spans="1:13" ht="24">
      <c r="B75" s="33" t="s">
        <v>24</v>
      </c>
      <c r="C75" s="15" t="s">
        <v>28</v>
      </c>
      <c r="D75" s="15" t="s">
        <v>30</v>
      </c>
      <c r="E75" s="12" t="s">
        <v>59</v>
      </c>
      <c r="F75" s="12" t="s">
        <v>25</v>
      </c>
      <c r="G75" s="13" t="s">
        <v>33</v>
      </c>
      <c r="H75" s="13" t="s">
        <v>172</v>
      </c>
      <c r="I75" s="8" t="s">
        <v>173</v>
      </c>
      <c r="J75" s="8"/>
      <c r="K75" s="31">
        <v>567423.71000000008</v>
      </c>
      <c r="L75" s="31" t="e">
        <f t="shared" ref="L75:L77" si="24">L76</f>
        <v>#REF!</v>
      </c>
      <c r="M75" s="55">
        <v>567.4</v>
      </c>
    </row>
    <row r="76" spans="1:13" ht="15.75" customHeight="1">
      <c r="A76" s="5" t="s">
        <v>305</v>
      </c>
      <c r="B76" s="3" t="s">
        <v>342</v>
      </c>
      <c r="C76" s="1" t="s">
        <v>28</v>
      </c>
      <c r="D76" s="1" t="s">
        <v>30</v>
      </c>
      <c r="E76" s="23" t="s">
        <v>59</v>
      </c>
      <c r="F76" s="34" t="s">
        <v>25</v>
      </c>
      <c r="G76" s="35" t="s">
        <v>33</v>
      </c>
      <c r="H76" s="35" t="s">
        <v>172</v>
      </c>
      <c r="I76" s="36" t="s">
        <v>340</v>
      </c>
      <c r="J76" s="36"/>
      <c r="K76" s="19">
        <v>567423.71000000008</v>
      </c>
      <c r="L76" s="19" t="e">
        <f t="shared" si="24"/>
        <v>#REF!</v>
      </c>
      <c r="M76" s="54">
        <v>567.4</v>
      </c>
    </row>
    <row r="77" spans="1:13" ht="24.75" customHeight="1">
      <c r="B77" s="2" t="s">
        <v>36</v>
      </c>
      <c r="C77" s="1" t="s">
        <v>28</v>
      </c>
      <c r="D77" s="1" t="s">
        <v>30</v>
      </c>
      <c r="E77" s="23" t="s">
        <v>59</v>
      </c>
      <c r="F77" s="23" t="s">
        <v>25</v>
      </c>
      <c r="G77" s="21" t="s">
        <v>33</v>
      </c>
      <c r="H77" s="21" t="s">
        <v>172</v>
      </c>
      <c r="I77" s="22" t="s">
        <v>340</v>
      </c>
      <c r="J77" s="26">
        <v>100</v>
      </c>
      <c r="K77" s="19">
        <v>567423.71000000008</v>
      </c>
      <c r="L77" s="19" t="e">
        <f t="shared" si="24"/>
        <v>#REF!</v>
      </c>
      <c r="M77" s="54">
        <v>567.4</v>
      </c>
    </row>
    <row r="78" spans="1:13" ht="15.75" customHeight="1">
      <c r="B78" s="2" t="s">
        <v>38</v>
      </c>
      <c r="C78" s="1" t="s">
        <v>28</v>
      </c>
      <c r="D78" s="1" t="s">
        <v>30</v>
      </c>
      <c r="E78" s="23" t="s">
        <v>59</v>
      </c>
      <c r="F78" s="23" t="s">
        <v>25</v>
      </c>
      <c r="G78" s="21" t="s">
        <v>33</v>
      </c>
      <c r="H78" s="21" t="s">
        <v>172</v>
      </c>
      <c r="I78" s="22" t="s">
        <v>340</v>
      </c>
      <c r="J78" s="26">
        <v>120</v>
      </c>
      <c r="K78" s="19">
        <v>567423.71000000008</v>
      </c>
      <c r="L78" s="19" t="e">
        <f>SUM(#REF!)</f>
        <v>#REF!</v>
      </c>
      <c r="M78" s="54">
        <v>567.4</v>
      </c>
    </row>
    <row r="79" spans="1:13" ht="15" customHeight="1">
      <c r="B79" s="32" t="s">
        <v>6</v>
      </c>
      <c r="C79" s="15" t="s">
        <v>28</v>
      </c>
      <c r="D79" s="15" t="s">
        <v>30</v>
      </c>
      <c r="E79" s="12" t="s">
        <v>127</v>
      </c>
      <c r="F79" s="12"/>
      <c r="G79" s="13"/>
      <c r="H79" s="13"/>
      <c r="I79" s="8"/>
      <c r="J79" s="8"/>
      <c r="K79" s="31">
        <v>118522.6</v>
      </c>
      <c r="L79" s="31">
        <f t="shared" ref="L79:L82" si="25">L80</f>
        <v>0</v>
      </c>
      <c r="M79" s="55">
        <v>118.5</v>
      </c>
    </row>
    <row r="80" spans="1:13" ht="14.25" customHeight="1">
      <c r="B80" s="32" t="s">
        <v>8</v>
      </c>
      <c r="C80" s="15" t="s">
        <v>28</v>
      </c>
      <c r="D80" s="15" t="s">
        <v>30</v>
      </c>
      <c r="E80" s="12" t="s">
        <v>127</v>
      </c>
      <c r="F80" s="12" t="s">
        <v>7</v>
      </c>
      <c r="G80" s="13" t="s">
        <v>33</v>
      </c>
      <c r="H80" s="13" t="s">
        <v>172</v>
      </c>
      <c r="I80" s="8" t="s">
        <v>173</v>
      </c>
      <c r="J80" s="8"/>
      <c r="K80" s="31">
        <v>118522.6</v>
      </c>
      <c r="L80" s="31">
        <f t="shared" si="25"/>
        <v>0</v>
      </c>
      <c r="M80" s="55">
        <v>118.5</v>
      </c>
    </row>
    <row r="81" spans="1:13" ht="27" customHeight="1">
      <c r="B81" s="6" t="s">
        <v>10</v>
      </c>
      <c r="C81" s="1" t="s">
        <v>28</v>
      </c>
      <c r="D81" s="1" t="s">
        <v>30</v>
      </c>
      <c r="E81" s="23" t="s">
        <v>127</v>
      </c>
      <c r="F81" s="23" t="s">
        <v>7</v>
      </c>
      <c r="G81" s="21" t="s">
        <v>33</v>
      </c>
      <c r="H81" s="21" t="s">
        <v>172</v>
      </c>
      <c r="I81" s="22" t="s">
        <v>9</v>
      </c>
      <c r="J81" s="22"/>
      <c r="K81" s="19">
        <v>118522.6</v>
      </c>
      <c r="L81" s="19">
        <f t="shared" si="25"/>
        <v>0</v>
      </c>
      <c r="M81" s="54">
        <v>118.5</v>
      </c>
    </row>
    <row r="82" spans="1:13" ht="26.25" customHeight="1">
      <c r="B82" s="2" t="s">
        <v>242</v>
      </c>
      <c r="C82" s="1" t="s">
        <v>28</v>
      </c>
      <c r="D82" s="1" t="s">
        <v>30</v>
      </c>
      <c r="E82" s="23" t="s">
        <v>127</v>
      </c>
      <c r="F82" s="23" t="s">
        <v>7</v>
      </c>
      <c r="G82" s="21" t="s">
        <v>33</v>
      </c>
      <c r="H82" s="21" t="s">
        <v>172</v>
      </c>
      <c r="I82" s="22" t="s">
        <v>9</v>
      </c>
      <c r="J82" s="22" t="s">
        <v>51</v>
      </c>
      <c r="K82" s="19">
        <v>118522.6</v>
      </c>
      <c r="L82" s="19">
        <f t="shared" si="25"/>
        <v>0</v>
      </c>
      <c r="M82" s="54">
        <v>118.5</v>
      </c>
    </row>
    <row r="83" spans="1:13" ht="27" customHeight="1">
      <c r="A83" s="5" t="s">
        <v>307</v>
      </c>
      <c r="B83" s="2" t="s">
        <v>52</v>
      </c>
      <c r="C83" s="1" t="s">
        <v>28</v>
      </c>
      <c r="D83" s="1" t="s">
        <v>30</v>
      </c>
      <c r="E83" s="23" t="s">
        <v>127</v>
      </c>
      <c r="F83" s="23" t="s">
        <v>7</v>
      </c>
      <c r="G83" s="21" t="s">
        <v>33</v>
      </c>
      <c r="H83" s="21" t="s">
        <v>172</v>
      </c>
      <c r="I83" s="22" t="s">
        <v>9</v>
      </c>
      <c r="J83" s="22" t="s">
        <v>53</v>
      </c>
      <c r="K83" s="19">
        <v>118522.6</v>
      </c>
      <c r="L83" s="19"/>
      <c r="M83" s="54">
        <v>118.5</v>
      </c>
    </row>
    <row r="84" spans="1:13" ht="25.5" customHeight="1">
      <c r="B84" s="32" t="s">
        <v>62</v>
      </c>
      <c r="C84" s="15" t="s">
        <v>28</v>
      </c>
      <c r="D84" s="15" t="s">
        <v>30</v>
      </c>
      <c r="E84" s="12" t="s">
        <v>63</v>
      </c>
      <c r="F84" s="12"/>
      <c r="G84" s="13"/>
      <c r="H84" s="13"/>
      <c r="I84" s="8"/>
      <c r="J84" s="8"/>
      <c r="K84" s="31">
        <v>11456454.18</v>
      </c>
      <c r="L84" s="31" t="e">
        <f>L85+L92+L103</f>
        <v>#REF!</v>
      </c>
      <c r="M84" s="55">
        <v>11533.099999999999</v>
      </c>
    </row>
    <row r="85" spans="1:13" ht="41.25" customHeight="1">
      <c r="B85" s="30" t="s">
        <v>383</v>
      </c>
      <c r="C85" s="15" t="s">
        <v>28</v>
      </c>
      <c r="D85" s="15" t="s">
        <v>30</v>
      </c>
      <c r="E85" s="12" t="s">
        <v>63</v>
      </c>
      <c r="F85" s="12" t="s">
        <v>32</v>
      </c>
      <c r="G85" s="13" t="s">
        <v>33</v>
      </c>
      <c r="H85" s="13" t="s">
        <v>172</v>
      </c>
      <c r="I85" s="8" t="s">
        <v>173</v>
      </c>
      <c r="J85" s="8"/>
      <c r="K85" s="31">
        <v>9088996.5099999998</v>
      </c>
      <c r="L85" s="31" t="e">
        <f t="shared" ref="L85:L86" si="26">L86</f>
        <v>#REF!</v>
      </c>
      <c r="M85" s="55">
        <v>9085.9999999999982</v>
      </c>
    </row>
    <row r="86" spans="1:13" ht="24" customHeight="1">
      <c r="B86" s="3" t="s">
        <v>384</v>
      </c>
      <c r="C86" s="1" t="s">
        <v>28</v>
      </c>
      <c r="D86" s="1" t="s">
        <v>30</v>
      </c>
      <c r="E86" s="23" t="s">
        <v>63</v>
      </c>
      <c r="F86" s="23" t="s">
        <v>32</v>
      </c>
      <c r="G86" s="21" t="s">
        <v>35</v>
      </c>
      <c r="H86" s="21" t="s">
        <v>172</v>
      </c>
      <c r="I86" s="22" t="s">
        <v>173</v>
      </c>
      <c r="J86" s="22"/>
      <c r="K86" s="19">
        <v>9088996.5099999998</v>
      </c>
      <c r="L86" s="19" t="e">
        <f t="shared" si="26"/>
        <v>#REF!</v>
      </c>
      <c r="M86" s="54">
        <v>9085.9999999999982</v>
      </c>
    </row>
    <row r="87" spans="1:13" ht="27" customHeight="1">
      <c r="B87" s="6" t="s">
        <v>64</v>
      </c>
      <c r="C87" s="1" t="s">
        <v>28</v>
      </c>
      <c r="D87" s="1" t="s">
        <v>30</v>
      </c>
      <c r="E87" s="23" t="s">
        <v>63</v>
      </c>
      <c r="F87" s="23" t="s">
        <v>32</v>
      </c>
      <c r="G87" s="21" t="s">
        <v>35</v>
      </c>
      <c r="H87" s="21" t="s">
        <v>172</v>
      </c>
      <c r="I87" s="22" t="s">
        <v>177</v>
      </c>
      <c r="J87" s="22"/>
      <c r="K87" s="19">
        <v>9088996.5099999998</v>
      </c>
      <c r="L87" s="19" t="e">
        <f>L88+L90+#REF!</f>
        <v>#REF!</v>
      </c>
      <c r="M87" s="54">
        <v>9085.9999999999982</v>
      </c>
    </row>
    <row r="88" spans="1:13" ht="38.25" customHeight="1">
      <c r="B88" s="2" t="s">
        <v>36</v>
      </c>
      <c r="C88" s="1" t="s">
        <v>28</v>
      </c>
      <c r="D88" s="1" t="s">
        <v>30</v>
      </c>
      <c r="E88" s="23" t="s">
        <v>63</v>
      </c>
      <c r="F88" s="23" t="s">
        <v>32</v>
      </c>
      <c r="G88" s="21" t="s">
        <v>35</v>
      </c>
      <c r="H88" s="21" t="s">
        <v>172</v>
      </c>
      <c r="I88" s="22" t="s">
        <v>177</v>
      </c>
      <c r="J88" s="22" t="s">
        <v>37</v>
      </c>
      <c r="K88" s="19">
        <v>8955241.6799999997</v>
      </c>
      <c r="L88" s="19" t="e">
        <f t="shared" ref="L88" si="27">L89</f>
        <v>#REF!</v>
      </c>
      <c r="M88" s="54">
        <v>8955.0999999999985</v>
      </c>
    </row>
    <row r="89" spans="1:13" ht="15.75" customHeight="1">
      <c r="B89" s="2" t="s">
        <v>38</v>
      </c>
      <c r="C89" s="1" t="s">
        <v>28</v>
      </c>
      <c r="D89" s="1" t="s">
        <v>30</v>
      </c>
      <c r="E89" s="23" t="s">
        <v>63</v>
      </c>
      <c r="F89" s="23" t="s">
        <v>32</v>
      </c>
      <c r="G89" s="21" t="s">
        <v>35</v>
      </c>
      <c r="H89" s="21" t="s">
        <v>172</v>
      </c>
      <c r="I89" s="22" t="s">
        <v>177</v>
      </c>
      <c r="J89" s="22" t="s">
        <v>39</v>
      </c>
      <c r="K89" s="19">
        <v>8955241.6799999997</v>
      </c>
      <c r="L89" s="19" t="e">
        <f>#REF!+#REF!</f>
        <v>#REF!</v>
      </c>
      <c r="M89" s="54">
        <v>8955.0999999999985</v>
      </c>
    </row>
    <row r="90" spans="1:13" ht="22.5" customHeight="1">
      <c r="B90" s="2" t="s">
        <v>242</v>
      </c>
      <c r="C90" s="1" t="s">
        <v>28</v>
      </c>
      <c r="D90" s="1" t="s">
        <v>30</v>
      </c>
      <c r="E90" s="23" t="s">
        <v>63</v>
      </c>
      <c r="F90" s="23" t="s">
        <v>32</v>
      </c>
      <c r="G90" s="21" t="s">
        <v>35</v>
      </c>
      <c r="H90" s="21" t="s">
        <v>172</v>
      </c>
      <c r="I90" s="22" t="s">
        <v>177</v>
      </c>
      <c r="J90" s="22" t="s">
        <v>51</v>
      </c>
      <c r="K90" s="19">
        <v>133751.23000000001</v>
      </c>
      <c r="L90" s="19" t="e">
        <f t="shared" ref="L90" si="28">L91</f>
        <v>#REF!</v>
      </c>
      <c r="M90" s="54">
        <v>130.9</v>
      </c>
    </row>
    <row r="91" spans="1:13" ht="28.5" customHeight="1">
      <c r="B91" s="2" t="s">
        <v>52</v>
      </c>
      <c r="C91" s="1" t="s">
        <v>28</v>
      </c>
      <c r="D91" s="1" t="s">
        <v>30</v>
      </c>
      <c r="E91" s="23" t="s">
        <v>63</v>
      </c>
      <c r="F91" s="23" t="s">
        <v>32</v>
      </c>
      <c r="G91" s="21" t="s">
        <v>35</v>
      </c>
      <c r="H91" s="21" t="s">
        <v>172</v>
      </c>
      <c r="I91" s="22" t="s">
        <v>177</v>
      </c>
      <c r="J91" s="22" t="s">
        <v>53</v>
      </c>
      <c r="K91" s="19">
        <v>133751.23000000001</v>
      </c>
      <c r="L91" s="19" t="e">
        <f>#REF!+#REF!</f>
        <v>#REF!</v>
      </c>
      <c r="M91" s="54">
        <v>130.9</v>
      </c>
    </row>
    <row r="92" spans="1:13" ht="15" customHeight="1">
      <c r="B92" s="30" t="s">
        <v>65</v>
      </c>
      <c r="C92" s="15" t="s">
        <v>28</v>
      </c>
      <c r="D92" s="15" t="s">
        <v>30</v>
      </c>
      <c r="E92" s="12" t="s">
        <v>63</v>
      </c>
      <c r="F92" s="12" t="s">
        <v>66</v>
      </c>
      <c r="G92" s="13" t="s">
        <v>33</v>
      </c>
      <c r="H92" s="13" t="s">
        <v>172</v>
      </c>
      <c r="I92" s="8" t="s">
        <v>173</v>
      </c>
      <c r="J92" s="8"/>
      <c r="K92" s="31">
        <v>2260748</v>
      </c>
      <c r="L92" s="31" t="e">
        <f>L93+L97</f>
        <v>#REF!</v>
      </c>
      <c r="M92" s="55">
        <v>2259.6000000000004</v>
      </c>
    </row>
    <row r="93" spans="1:13" ht="15.75" customHeight="1">
      <c r="B93" s="3" t="s">
        <v>290</v>
      </c>
      <c r="C93" s="1" t="s">
        <v>28</v>
      </c>
      <c r="D93" s="1" t="s">
        <v>30</v>
      </c>
      <c r="E93" s="23" t="s">
        <v>63</v>
      </c>
      <c r="F93" s="23" t="s">
        <v>66</v>
      </c>
      <c r="G93" s="21" t="s">
        <v>35</v>
      </c>
      <c r="H93" s="21" t="s">
        <v>172</v>
      </c>
      <c r="I93" s="22" t="s">
        <v>173</v>
      </c>
      <c r="J93" s="22"/>
      <c r="K93" s="19">
        <v>1415842.6300000001</v>
      </c>
      <c r="L93" s="19" t="e">
        <f t="shared" ref="L93:L95" si="29">L94</f>
        <v>#REF!</v>
      </c>
      <c r="M93" s="54">
        <v>1415.9</v>
      </c>
    </row>
    <row r="94" spans="1:13" ht="13.5" customHeight="1">
      <c r="B94" s="6" t="s">
        <v>64</v>
      </c>
      <c r="C94" s="1" t="s">
        <v>28</v>
      </c>
      <c r="D94" s="1" t="s">
        <v>30</v>
      </c>
      <c r="E94" s="23" t="s">
        <v>63</v>
      </c>
      <c r="F94" s="23" t="s">
        <v>66</v>
      </c>
      <c r="G94" s="21" t="s">
        <v>35</v>
      </c>
      <c r="H94" s="21" t="s">
        <v>172</v>
      </c>
      <c r="I94" s="22" t="s">
        <v>177</v>
      </c>
      <c r="J94" s="22"/>
      <c r="K94" s="19">
        <v>1415842.6300000001</v>
      </c>
      <c r="L94" s="19" t="e">
        <f t="shared" si="29"/>
        <v>#REF!</v>
      </c>
      <c r="M94" s="54">
        <v>1415.9</v>
      </c>
    </row>
    <row r="95" spans="1:13" ht="36.75" customHeight="1">
      <c r="B95" s="2" t="s">
        <v>36</v>
      </c>
      <c r="C95" s="1" t="s">
        <v>28</v>
      </c>
      <c r="D95" s="1" t="s">
        <v>30</v>
      </c>
      <c r="E95" s="23" t="s">
        <v>63</v>
      </c>
      <c r="F95" s="23" t="s">
        <v>66</v>
      </c>
      <c r="G95" s="21" t="s">
        <v>35</v>
      </c>
      <c r="H95" s="21" t="s">
        <v>172</v>
      </c>
      <c r="I95" s="22" t="s">
        <v>177</v>
      </c>
      <c r="J95" s="22" t="s">
        <v>37</v>
      </c>
      <c r="K95" s="19">
        <v>1415842.6300000001</v>
      </c>
      <c r="L95" s="19" t="e">
        <f t="shared" si="29"/>
        <v>#REF!</v>
      </c>
      <c r="M95" s="54">
        <v>1415.9</v>
      </c>
    </row>
    <row r="96" spans="1:13" ht="14.25" customHeight="1">
      <c r="B96" s="2" t="s">
        <v>38</v>
      </c>
      <c r="C96" s="1" t="s">
        <v>28</v>
      </c>
      <c r="D96" s="1" t="s">
        <v>30</v>
      </c>
      <c r="E96" s="23" t="s">
        <v>63</v>
      </c>
      <c r="F96" s="23" t="s">
        <v>66</v>
      </c>
      <c r="G96" s="21" t="s">
        <v>35</v>
      </c>
      <c r="H96" s="21" t="s">
        <v>172</v>
      </c>
      <c r="I96" s="22" t="s">
        <v>177</v>
      </c>
      <c r="J96" s="22" t="s">
        <v>39</v>
      </c>
      <c r="K96" s="19">
        <v>1415842.6300000001</v>
      </c>
      <c r="L96" s="19" t="e">
        <f>#REF!+#REF!</f>
        <v>#REF!</v>
      </c>
      <c r="M96" s="54">
        <v>1415.9</v>
      </c>
    </row>
    <row r="97" spans="1:13" ht="15.75" customHeight="1">
      <c r="B97" s="3" t="s">
        <v>291</v>
      </c>
      <c r="C97" s="1" t="s">
        <v>28</v>
      </c>
      <c r="D97" s="1" t="s">
        <v>30</v>
      </c>
      <c r="E97" s="23" t="s">
        <v>63</v>
      </c>
      <c r="F97" s="23" t="s">
        <v>66</v>
      </c>
      <c r="G97" s="21" t="s">
        <v>47</v>
      </c>
      <c r="H97" s="21" t="s">
        <v>172</v>
      </c>
      <c r="I97" s="22" t="s">
        <v>173</v>
      </c>
      <c r="J97" s="22"/>
      <c r="K97" s="19">
        <v>844905.37</v>
      </c>
      <c r="L97" s="19" t="e">
        <f t="shared" ref="L97" si="30">L98</f>
        <v>#REF!</v>
      </c>
      <c r="M97" s="54">
        <v>843.70000000000016</v>
      </c>
    </row>
    <row r="98" spans="1:13" ht="24.75" customHeight="1">
      <c r="B98" s="6" t="s">
        <v>64</v>
      </c>
      <c r="C98" s="1" t="s">
        <v>28</v>
      </c>
      <c r="D98" s="1" t="s">
        <v>30</v>
      </c>
      <c r="E98" s="23" t="s">
        <v>63</v>
      </c>
      <c r="F98" s="23" t="s">
        <v>66</v>
      </c>
      <c r="G98" s="21" t="s">
        <v>47</v>
      </c>
      <c r="H98" s="21" t="s">
        <v>172</v>
      </c>
      <c r="I98" s="22" t="s">
        <v>177</v>
      </c>
      <c r="J98" s="22"/>
      <c r="K98" s="19">
        <v>844905.37</v>
      </c>
      <c r="L98" s="19" t="e">
        <f>L99+L101</f>
        <v>#REF!</v>
      </c>
      <c r="M98" s="54">
        <v>843.70000000000016</v>
      </c>
    </row>
    <row r="99" spans="1:13" ht="39.75" customHeight="1">
      <c r="B99" s="2" t="s">
        <v>36</v>
      </c>
      <c r="C99" s="1" t="s">
        <v>28</v>
      </c>
      <c r="D99" s="1" t="s">
        <v>30</v>
      </c>
      <c r="E99" s="23" t="s">
        <v>63</v>
      </c>
      <c r="F99" s="23" t="s">
        <v>66</v>
      </c>
      <c r="G99" s="21" t="s">
        <v>47</v>
      </c>
      <c r="H99" s="21" t="s">
        <v>172</v>
      </c>
      <c r="I99" s="22" t="s">
        <v>177</v>
      </c>
      <c r="J99" s="22" t="s">
        <v>37</v>
      </c>
      <c r="K99" s="19">
        <v>817154.37</v>
      </c>
      <c r="L99" s="19" t="e">
        <f t="shared" ref="L99" si="31">L100</f>
        <v>#REF!</v>
      </c>
      <c r="M99" s="54">
        <v>817.10000000000014</v>
      </c>
    </row>
    <row r="100" spans="1:13" ht="16.5" customHeight="1">
      <c r="B100" s="2" t="s">
        <v>38</v>
      </c>
      <c r="C100" s="1" t="s">
        <v>28</v>
      </c>
      <c r="D100" s="1" t="s">
        <v>30</v>
      </c>
      <c r="E100" s="23" t="s">
        <v>63</v>
      </c>
      <c r="F100" s="23" t="s">
        <v>66</v>
      </c>
      <c r="G100" s="21" t="s">
        <v>47</v>
      </c>
      <c r="H100" s="21" t="s">
        <v>172</v>
      </c>
      <c r="I100" s="22" t="s">
        <v>177</v>
      </c>
      <c r="J100" s="22" t="s">
        <v>39</v>
      </c>
      <c r="K100" s="19">
        <v>817154.37</v>
      </c>
      <c r="L100" s="19" t="e">
        <f>#REF!+#REF!+#REF!</f>
        <v>#REF!</v>
      </c>
      <c r="M100" s="54">
        <v>817.10000000000014</v>
      </c>
    </row>
    <row r="101" spans="1:13" ht="18" customHeight="1">
      <c r="B101" s="2" t="s">
        <v>242</v>
      </c>
      <c r="C101" s="1" t="s">
        <v>28</v>
      </c>
      <c r="D101" s="1" t="s">
        <v>30</v>
      </c>
      <c r="E101" s="23" t="s">
        <v>63</v>
      </c>
      <c r="F101" s="23" t="s">
        <v>66</v>
      </c>
      <c r="G101" s="21" t="s">
        <v>47</v>
      </c>
      <c r="H101" s="21" t="s">
        <v>172</v>
      </c>
      <c r="I101" s="22" t="s">
        <v>177</v>
      </c>
      <c r="J101" s="22" t="s">
        <v>51</v>
      </c>
      <c r="K101" s="19">
        <v>27751</v>
      </c>
      <c r="L101" s="19" t="e">
        <f t="shared" ref="L101" si="32">L102</f>
        <v>#REF!</v>
      </c>
      <c r="M101" s="54">
        <v>26.6</v>
      </c>
    </row>
    <row r="102" spans="1:13" ht="25.5" customHeight="1">
      <c r="B102" s="2" t="s">
        <v>52</v>
      </c>
      <c r="C102" s="1" t="s">
        <v>28</v>
      </c>
      <c r="D102" s="1" t="s">
        <v>30</v>
      </c>
      <c r="E102" s="23" t="s">
        <v>63</v>
      </c>
      <c r="F102" s="23" t="s">
        <v>66</v>
      </c>
      <c r="G102" s="21" t="s">
        <v>47</v>
      </c>
      <c r="H102" s="21" t="s">
        <v>172</v>
      </c>
      <c r="I102" s="22" t="s">
        <v>177</v>
      </c>
      <c r="J102" s="22" t="s">
        <v>53</v>
      </c>
      <c r="K102" s="19">
        <v>27751</v>
      </c>
      <c r="L102" s="19" t="e">
        <f>#REF!+#REF!</f>
        <v>#REF!</v>
      </c>
      <c r="M102" s="54">
        <v>26.6</v>
      </c>
    </row>
    <row r="103" spans="1:13" ht="24">
      <c r="B103" s="33" t="s">
        <v>24</v>
      </c>
      <c r="C103" s="15" t="s">
        <v>28</v>
      </c>
      <c r="D103" s="15" t="s">
        <v>30</v>
      </c>
      <c r="E103" s="12" t="s">
        <v>63</v>
      </c>
      <c r="F103" s="12" t="s">
        <v>25</v>
      </c>
      <c r="G103" s="13" t="s">
        <v>33</v>
      </c>
      <c r="H103" s="13" t="s">
        <v>172</v>
      </c>
      <c r="I103" s="8" t="s">
        <v>173</v>
      </c>
      <c r="J103" s="8"/>
      <c r="K103" s="31">
        <v>106709.66999999998</v>
      </c>
      <c r="L103" s="31" t="e">
        <f t="shared" ref="L103:L105" si="33">L104</f>
        <v>#REF!</v>
      </c>
      <c r="M103" s="55">
        <v>187.5</v>
      </c>
    </row>
    <row r="104" spans="1:13" ht="15.75" customHeight="1">
      <c r="A104" s="5" t="s">
        <v>305</v>
      </c>
      <c r="B104" s="3" t="s">
        <v>342</v>
      </c>
      <c r="C104" s="1" t="s">
        <v>28</v>
      </c>
      <c r="D104" s="1" t="s">
        <v>30</v>
      </c>
      <c r="E104" s="23" t="s">
        <v>63</v>
      </c>
      <c r="F104" s="34" t="s">
        <v>25</v>
      </c>
      <c r="G104" s="35" t="s">
        <v>33</v>
      </c>
      <c r="H104" s="35" t="s">
        <v>172</v>
      </c>
      <c r="I104" s="36" t="s">
        <v>340</v>
      </c>
      <c r="J104" s="36"/>
      <c r="K104" s="19">
        <v>106709.66999999998</v>
      </c>
      <c r="L104" s="19" t="e">
        <f t="shared" si="33"/>
        <v>#REF!</v>
      </c>
      <c r="M104" s="54">
        <v>187.5</v>
      </c>
    </row>
    <row r="105" spans="1:13" ht="24.75" customHeight="1">
      <c r="B105" s="2" t="s">
        <v>36</v>
      </c>
      <c r="C105" s="1" t="s">
        <v>28</v>
      </c>
      <c r="D105" s="1" t="s">
        <v>30</v>
      </c>
      <c r="E105" s="23" t="s">
        <v>63</v>
      </c>
      <c r="F105" s="23" t="s">
        <v>25</v>
      </c>
      <c r="G105" s="21" t="s">
        <v>33</v>
      </c>
      <c r="H105" s="21" t="s">
        <v>172</v>
      </c>
      <c r="I105" s="22" t="s">
        <v>340</v>
      </c>
      <c r="J105" s="26">
        <v>100</v>
      </c>
      <c r="K105" s="19">
        <v>106709.66999999998</v>
      </c>
      <c r="L105" s="19" t="e">
        <f t="shared" si="33"/>
        <v>#REF!</v>
      </c>
      <c r="M105" s="54">
        <v>187.5</v>
      </c>
    </row>
    <row r="106" spans="1:13" ht="15.75" customHeight="1">
      <c r="B106" s="2" t="s">
        <v>38</v>
      </c>
      <c r="C106" s="1" t="s">
        <v>28</v>
      </c>
      <c r="D106" s="1" t="s">
        <v>30</v>
      </c>
      <c r="E106" s="23" t="s">
        <v>63</v>
      </c>
      <c r="F106" s="23" t="s">
        <v>25</v>
      </c>
      <c r="G106" s="21" t="s">
        <v>33</v>
      </c>
      <c r="H106" s="21" t="s">
        <v>172</v>
      </c>
      <c r="I106" s="22" t="s">
        <v>340</v>
      </c>
      <c r="J106" s="26">
        <v>120</v>
      </c>
      <c r="K106" s="19">
        <v>106709.66999999998</v>
      </c>
      <c r="L106" s="19" t="e">
        <f>SUM(#REF!)</f>
        <v>#REF!</v>
      </c>
      <c r="M106" s="54">
        <v>187.5</v>
      </c>
    </row>
    <row r="107" spans="1:13" ht="11.25" customHeight="1">
      <c r="B107" s="32" t="s">
        <v>67</v>
      </c>
      <c r="C107" s="15" t="s">
        <v>28</v>
      </c>
      <c r="D107" s="15" t="s">
        <v>30</v>
      </c>
      <c r="E107" s="12" t="s">
        <v>68</v>
      </c>
      <c r="F107" s="12"/>
      <c r="G107" s="13"/>
      <c r="H107" s="13"/>
      <c r="I107" s="8"/>
      <c r="J107" s="8"/>
      <c r="K107" s="31">
        <v>1672900</v>
      </c>
      <c r="L107" s="31">
        <f t="shared" ref="L107:L110" si="34">L108</f>
        <v>0</v>
      </c>
      <c r="M107" s="55">
        <v>1672.9</v>
      </c>
    </row>
    <row r="108" spans="1:13" ht="11.25" customHeight="1">
      <c r="B108" s="32" t="s">
        <v>1</v>
      </c>
      <c r="C108" s="15" t="s">
        <v>28</v>
      </c>
      <c r="D108" s="15" t="s">
        <v>30</v>
      </c>
      <c r="E108" s="12" t="s">
        <v>68</v>
      </c>
      <c r="F108" s="12" t="s">
        <v>0</v>
      </c>
      <c r="G108" s="13" t="s">
        <v>33</v>
      </c>
      <c r="H108" s="13" t="s">
        <v>172</v>
      </c>
      <c r="I108" s="8" t="s">
        <v>173</v>
      </c>
      <c r="J108" s="8"/>
      <c r="K108" s="31">
        <v>1672900</v>
      </c>
      <c r="L108" s="31">
        <f t="shared" si="34"/>
        <v>0</v>
      </c>
      <c r="M108" s="55">
        <v>1672.9</v>
      </c>
    </row>
    <row r="109" spans="1:13" ht="13.5" customHeight="1">
      <c r="B109" s="3" t="s">
        <v>3</v>
      </c>
      <c r="C109" s="1" t="s">
        <v>28</v>
      </c>
      <c r="D109" s="1" t="s">
        <v>30</v>
      </c>
      <c r="E109" s="23" t="s">
        <v>68</v>
      </c>
      <c r="F109" s="23" t="s">
        <v>0</v>
      </c>
      <c r="G109" s="21" t="s">
        <v>33</v>
      </c>
      <c r="H109" s="21" t="s">
        <v>172</v>
      </c>
      <c r="I109" s="22" t="s">
        <v>2</v>
      </c>
      <c r="J109" s="22"/>
      <c r="K109" s="19">
        <v>1672900</v>
      </c>
      <c r="L109" s="19">
        <f t="shared" si="34"/>
        <v>0</v>
      </c>
      <c r="M109" s="54">
        <v>1672.9</v>
      </c>
    </row>
    <row r="110" spans="1:13" ht="13.5" customHeight="1">
      <c r="B110" s="3" t="s">
        <v>54</v>
      </c>
      <c r="C110" s="1" t="s">
        <v>28</v>
      </c>
      <c r="D110" s="1" t="s">
        <v>30</v>
      </c>
      <c r="E110" s="23" t="s">
        <v>68</v>
      </c>
      <c r="F110" s="23" t="s">
        <v>0</v>
      </c>
      <c r="G110" s="21" t="s">
        <v>33</v>
      </c>
      <c r="H110" s="21" t="s">
        <v>172</v>
      </c>
      <c r="I110" s="22" t="s">
        <v>2</v>
      </c>
      <c r="J110" s="22" t="s">
        <v>55</v>
      </c>
      <c r="K110" s="19">
        <v>1672900</v>
      </c>
      <c r="L110" s="19">
        <f t="shared" si="34"/>
        <v>0</v>
      </c>
      <c r="M110" s="54">
        <v>1672.9</v>
      </c>
    </row>
    <row r="111" spans="1:13" ht="15" customHeight="1">
      <c r="A111" s="5" t="s">
        <v>304</v>
      </c>
      <c r="B111" s="3" t="s">
        <v>5</v>
      </c>
      <c r="C111" s="1" t="s">
        <v>28</v>
      </c>
      <c r="D111" s="1" t="s">
        <v>30</v>
      </c>
      <c r="E111" s="23" t="s">
        <v>68</v>
      </c>
      <c r="F111" s="23" t="s">
        <v>0</v>
      </c>
      <c r="G111" s="21" t="s">
        <v>33</v>
      </c>
      <c r="H111" s="21" t="s">
        <v>172</v>
      </c>
      <c r="I111" s="22" t="s">
        <v>2</v>
      </c>
      <c r="J111" s="22" t="s">
        <v>4</v>
      </c>
      <c r="K111" s="19">
        <v>1672900</v>
      </c>
      <c r="L111" s="19"/>
      <c r="M111" s="54">
        <v>1672.9</v>
      </c>
    </row>
    <row r="112" spans="1:13" ht="20.25" customHeight="1">
      <c r="B112" s="32" t="s">
        <v>71</v>
      </c>
      <c r="C112" s="15" t="s">
        <v>28</v>
      </c>
      <c r="D112" s="15" t="s">
        <v>30</v>
      </c>
      <c r="E112" s="12" t="s">
        <v>72</v>
      </c>
      <c r="F112" s="12"/>
      <c r="G112" s="13"/>
      <c r="H112" s="13"/>
      <c r="I112" s="8"/>
      <c r="J112" s="8"/>
      <c r="K112" s="31">
        <v>21196807.460000001</v>
      </c>
      <c r="L112" s="31" t="e">
        <f>L113+L126+L137+#REF!+L146+L151</f>
        <v>#REF!</v>
      </c>
      <c r="M112" s="55">
        <v>20382.399999999998</v>
      </c>
    </row>
    <row r="113" spans="2:13" ht="29.25" customHeight="1">
      <c r="B113" s="30" t="s">
        <v>393</v>
      </c>
      <c r="C113" s="15" t="s">
        <v>28</v>
      </c>
      <c r="D113" s="15" t="s">
        <v>30</v>
      </c>
      <c r="E113" s="12" t="s">
        <v>72</v>
      </c>
      <c r="F113" s="12" t="s">
        <v>30</v>
      </c>
      <c r="G113" s="13" t="s">
        <v>33</v>
      </c>
      <c r="H113" s="13" t="s">
        <v>172</v>
      </c>
      <c r="I113" s="8" t="s">
        <v>173</v>
      </c>
      <c r="J113" s="8"/>
      <c r="K113" s="31">
        <v>3095547.39</v>
      </c>
      <c r="L113" s="31" t="e">
        <f>L114+L118</f>
        <v>#REF!</v>
      </c>
      <c r="M113" s="55">
        <v>3041.2</v>
      </c>
    </row>
    <row r="114" spans="2:13" ht="40.5" customHeight="1">
      <c r="B114" s="2" t="s">
        <v>394</v>
      </c>
      <c r="C114" s="1" t="s">
        <v>28</v>
      </c>
      <c r="D114" s="1" t="s">
        <v>30</v>
      </c>
      <c r="E114" s="23" t="s">
        <v>72</v>
      </c>
      <c r="F114" s="23" t="s">
        <v>30</v>
      </c>
      <c r="G114" s="21" t="s">
        <v>35</v>
      </c>
      <c r="H114" s="21" t="s">
        <v>172</v>
      </c>
      <c r="I114" s="22" t="s">
        <v>34</v>
      </c>
      <c r="J114" s="8"/>
      <c r="K114" s="19">
        <v>2315556.39</v>
      </c>
      <c r="L114" s="19" t="e">
        <f t="shared" ref="L114:L116" si="35">L115</f>
        <v>#REF!</v>
      </c>
      <c r="M114" s="54">
        <v>2315.5</v>
      </c>
    </row>
    <row r="115" spans="2:13" ht="16.5" customHeight="1">
      <c r="B115" s="2" t="s">
        <v>180</v>
      </c>
      <c r="C115" s="1" t="s">
        <v>28</v>
      </c>
      <c r="D115" s="1" t="s">
        <v>30</v>
      </c>
      <c r="E115" s="23" t="s">
        <v>72</v>
      </c>
      <c r="F115" s="23" t="s">
        <v>30</v>
      </c>
      <c r="G115" s="21" t="s">
        <v>35</v>
      </c>
      <c r="H115" s="21" t="s">
        <v>172</v>
      </c>
      <c r="I115" s="22" t="s">
        <v>181</v>
      </c>
      <c r="J115" s="26"/>
      <c r="K115" s="19">
        <v>2315556.39</v>
      </c>
      <c r="L115" s="19" t="e">
        <f t="shared" si="35"/>
        <v>#REF!</v>
      </c>
      <c r="M115" s="54">
        <v>2315.5</v>
      </c>
    </row>
    <row r="116" spans="2:13" ht="25.5" customHeight="1">
      <c r="B116" s="2" t="s">
        <v>243</v>
      </c>
      <c r="C116" s="1" t="s">
        <v>28</v>
      </c>
      <c r="D116" s="1" t="s">
        <v>30</v>
      </c>
      <c r="E116" s="23" t="s">
        <v>72</v>
      </c>
      <c r="F116" s="23" t="s">
        <v>30</v>
      </c>
      <c r="G116" s="21" t="s">
        <v>35</v>
      </c>
      <c r="H116" s="21" t="s">
        <v>172</v>
      </c>
      <c r="I116" s="22" t="s">
        <v>181</v>
      </c>
      <c r="J116" s="22" t="s">
        <v>51</v>
      </c>
      <c r="K116" s="19">
        <v>2315556.39</v>
      </c>
      <c r="L116" s="19" t="e">
        <f t="shared" si="35"/>
        <v>#REF!</v>
      </c>
      <c r="M116" s="54">
        <v>2315.5</v>
      </c>
    </row>
    <row r="117" spans="2:13" ht="26.25" customHeight="1">
      <c r="B117" s="2" t="s">
        <v>52</v>
      </c>
      <c r="C117" s="1" t="s">
        <v>28</v>
      </c>
      <c r="D117" s="1" t="s">
        <v>30</v>
      </c>
      <c r="E117" s="23" t="s">
        <v>72</v>
      </c>
      <c r="F117" s="23" t="s">
        <v>30</v>
      </c>
      <c r="G117" s="21" t="s">
        <v>35</v>
      </c>
      <c r="H117" s="21" t="s">
        <v>172</v>
      </c>
      <c r="I117" s="22" t="s">
        <v>181</v>
      </c>
      <c r="J117" s="22" t="s">
        <v>53</v>
      </c>
      <c r="K117" s="19">
        <v>2315556.39</v>
      </c>
      <c r="L117" s="19" t="e">
        <f>#REF!</f>
        <v>#REF!</v>
      </c>
      <c r="M117" s="54">
        <v>2315.5</v>
      </c>
    </row>
    <row r="118" spans="2:13" ht="27.75" customHeight="1">
      <c r="B118" s="2" t="s">
        <v>284</v>
      </c>
      <c r="C118" s="1" t="s">
        <v>28</v>
      </c>
      <c r="D118" s="1" t="s">
        <v>30</v>
      </c>
      <c r="E118" s="23" t="s">
        <v>72</v>
      </c>
      <c r="F118" s="23" t="s">
        <v>30</v>
      </c>
      <c r="G118" s="21" t="s">
        <v>47</v>
      </c>
      <c r="H118" s="21" t="s">
        <v>172</v>
      </c>
      <c r="I118" s="22" t="s">
        <v>173</v>
      </c>
      <c r="J118" s="22"/>
      <c r="K118" s="19">
        <v>779991</v>
      </c>
      <c r="L118" s="19" t="e">
        <f>L119</f>
        <v>#REF!</v>
      </c>
      <c r="M118" s="54">
        <v>725.7</v>
      </c>
    </row>
    <row r="119" spans="2:13" ht="14.25" customHeight="1">
      <c r="B119" s="2" t="s">
        <v>180</v>
      </c>
      <c r="C119" s="1" t="s">
        <v>28</v>
      </c>
      <c r="D119" s="1" t="s">
        <v>30</v>
      </c>
      <c r="E119" s="23" t="s">
        <v>72</v>
      </c>
      <c r="F119" s="23" t="s">
        <v>30</v>
      </c>
      <c r="G119" s="21" t="s">
        <v>47</v>
      </c>
      <c r="H119" s="21" t="s">
        <v>172</v>
      </c>
      <c r="I119" s="22" t="s">
        <v>181</v>
      </c>
      <c r="J119" s="26"/>
      <c r="K119" s="19">
        <v>779991</v>
      </c>
      <c r="L119" s="19" t="e">
        <f>L120+L122+L124</f>
        <v>#REF!</v>
      </c>
      <c r="M119" s="54">
        <v>725.7</v>
      </c>
    </row>
    <row r="120" spans="2:13" ht="26.25" customHeight="1">
      <c r="B120" s="2" t="s">
        <v>242</v>
      </c>
      <c r="C120" s="1" t="s">
        <v>28</v>
      </c>
      <c r="D120" s="1" t="s">
        <v>30</v>
      </c>
      <c r="E120" s="23" t="s">
        <v>72</v>
      </c>
      <c r="F120" s="23" t="s">
        <v>30</v>
      </c>
      <c r="G120" s="21" t="s">
        <v>47</v>
      </c>
      <c r="H120" s="21" t="s">
        <v>172</v>
      </c>
      <c r="I120" s="22" t="s">
        <v>181</v>
      </c>
      <c r="J120" s="22" t="s">
        <v>51</v>
      </c>
      <c r="K120" s="19">
        <v>464190</v>
      </c>
      <c r="L120" s="19" t="e">
        <f t="shared" ref="L120" si="36">L121</f>
        <v>#REF!</v>
      </c>
      <c r="M120" s="54">
        <v>409.90000000000003</v>
      </c>
    </row>
    <row r="121" spans="2:13" ht="29.25" customHeight="1">
      <c r="B121" s="2" t="s">
        <v>52</v>
      </c>
      <c r="C121" s="1" t="s">
        <v>28</v>
      </c>
      <c r="D121" s="1" t="s">
        <v>30</v>
      </c>
      <c r="E121" s="23" t="s">
        <v>72</v>
      </c>
      <c r="F121" s="23" t="s">
        <v>30</v>
      </c>
      <c r="G121" s="21" t="s">
        <v>47</v>
      </c>
      <c r="H121" s="21" t="s">
        <v>172</v>
      </c>
      <c r="I121" s="22" t="s">
        <v>181</v>
      </c>
      <c r="J121" s="22" t="s">
        <v>53</v>
      </c>
      <c r="K121" s="19">
        <v>464190</v>
      </c>
      <c r="L121" s="19" t="e">
        <f>SUM(#REF!)</f>
        <v>#REF!</v>
      </c>
      <c r="M121" s="54">
        <v>409.90000000000003</v>
      </c>
    </row>
    <row r="122" spans="2:13" ht="14.25" customHeight="1">
      <c r="B122" s="2" t="s">
        <v>75</v>
      </c>
      <c r="C122" s="1" t="s">
        <v>28</v>
      </c>
      <c r="D122" s="1" t="s">
        <v>30</v>
      </c>
      <c r="E122" s="23" t="s">
        <v>72</v>
      </c>
      <c r="F122" s="23" t="s">
        <v>30</v>
      </c>
      <c r="G122" s="21" t="s">
        <v>47</v>
      </c>
      <c r="H122" s="21" t="s">
        <v>172</v>
      </c>
      <c r="I122" s="22" t="s">
        <v>181</v>
      </c>
      <c r="J122" s="26">
        <v>300</v>
      </c>
      <c r="K122" s="19">
        <v>185000</v>
      </c>
      <c r="L122" s="19" t="e">
        <f t="shared" ref="L122" si="37">L123</f>
        <v>#REF!</v>
      </c>
      <c r="M122" s="54">
        <v>185</v>
      </c>
    </row>
    <row r="123" spans="2:13" ht="14.25" customHeight="1">
      <c r="B123" s="2" t="s">
        <v>78</v>
      </c>
      <c r="C123" s="1" t="s">
        <v>28</v>
      </c>
      <c r="D123" s="1" t="s">
        <v>30</v>
      </c>
      <c r="E123" s="23" t="s">
        <v>72</v>
      </c>
      <c r="F123" s="23" t="s">
        <v>30</v>
      </c>
      <c r="G123" s="21" t="s">
        <v>47</v>
      </c>
      <c r="H123" s="21" t="s">
        <v>172</v>
      </c>
      <c r="I123" s="22" t="s">
        <v>181</v>
      </c>
      <c r="J123" s="26">
        <v>350</v>
      </c>
      <c r="K123" s="19">
        <v>185000</v>
      </c>
      <c r="L123" s="19" t="e">
        <f>#REF!+#REF!</f>
        <v>#REF!</v>
      </c>
      <c r="M123" s="54">
        <v>185</v>
      </c>
    </row>
    <row r="124" spans="2:13" ht="16.5" customHeight="1">
      <c r="B124" s="2" t="s">
        <v>54</v>
      </c>
      <c r="C124" s="1" t="s">
        <v>28</v>
      </c>
      <c r="D124" s="1" t="s">
        <v>30</v>
      </c>
      <c r="E124" s="23" t="s">
        <v>72</v>
      </c>
      <c r="F124" s="23" t="s">
        <v>30</v>
      </c>
      <c r="G124" s="21" t="s">
        <v>47</v>
      </c>
      <c r="H124" s="21" t="s">
        <v>172</v>
      </c>
      <c r="I124" s="22" t="s">
        <v>181</v>
      </c>
      <c r="J124" s="22" t="s">
        <v>55</v>
      </c>
      <c r="K124" s="19">
        <v>130801.00000000001</v>
      </c>
      <c r="L124" s="19" t="e">
        <f t="shared" ref="L124" si="38">L125</f>
        <v>#REF!</v>
      </c>
      <c r="M124" s="54">
        <v>130.80000000000001</v>
      </c>
    </row>
    <row r="125" spans="2:13" ht="16.5" customHeight="1">
      <c r="B125" s="2" t="s">
        <v>56</v>
      </c>
      <c r="C125" s="1" t="s">
        <v>28</v>
      </c>
      <c r="D125" s="1" t="s">
        <v>30</v>
      </c>
      <c r="E125" s="23" t="s">
        <v>72</v>
      </c>
      <c r="F125" s="23" t="s">
        <v>30</v>
      </c>
      <c r="G125" s="21" t="s">
        <v>47</v>
      </c>
      <c r="H125" s="21" t="s">
        <v>172</v>
      </c>
      <c r="I125" s="22" t="s">
        <v>181</v>
      </c>
      <c r="J125" s="22" t="s">
        <v>57</v>
      </c>
      <c r="K125" s="19">
        <v>130801.00000000001</v>
      </c>
      <c r="L125" s="19" t="e">
        <f>#REF!</f>
        <v>#REF!</v>
      </c>
      <c r="M125" s="54">
        <v>130.80000000000001</v>
      </c>
    </row>
    <row r="126" spans="2:13" ht="39" customHeight="1">
      <c r="B126" s="30" t="s">
        <v>383</v>
      </c>
      <c r="C126" s="15" t="s">
        <v>28</v>
      </c>
      <c r="D126" s="15" t="s">
        <v>30</v>
      </c>
      <c r="E126" s="12" t="s">
        <v>72</v>
      </c>
      <c r="F126" s="12" t="s">
        <v>32</v>
      </c>
      <c r="G126" s="13" t="s">
        <v>33</v>
      </c>
      <c r="H126" s="13" t="s">
        <v>172</v>
      </c>
      <c r="I126" s="8" t="s">
        <v>173</v>
      </c>
      <c r="J126" s="8"/>
      <c r="K126" s="31">
        <v>15790296.699999999</v>
      </c>
      <c r="L126" s="31" t="e">
        <f>L127+L131</f>
        <v>#REF!</v>
      </c>
      <c r="M126" s="55">
        <v>15784.599999999999</v>
      </c>
    </row>
    <row r="127" spans="2:13" ht="27.75" customHeight="1">
      <c r="B127" s="3" t="s">
        <v>384</v>
      </c>
      <c r="C127" s="1" t="s">
        <v>28</v>
      </c>
      <c r="D127" s="1" t="s">
        <v>30</v>
      </c>
      <c r="E127" s="23" t="s">
        <v>72</v>
      </c>
      <c r="F127" s="23" t="s">
        <v>32</v>
      </c>
      <c r="G127" s="21" t="s">
        <v>35</v>
      </c>
      <c r="H127" s="21" t="s">
        <v>172</v>
      </c>
      <c r="I127" s="22" t="s">
        <v>173</v>
      </c>
      <c r="J127" s="22"/>
      <c r="K127" s="19">
        <v>1095384</v>
      </c>
      <c r="L127" s="19" t="e">
        <f t="shared" ref="L127:L129" si="39">L128</f>
        <v>#REF!</v>
      </c>
      <c r="M127" s="54">
        <v>1095.4000000000001</v>
      </c>
    </row>
    <row r="128" spans="2:13" ht="15.75" customHeight="1">
      <c r="B128" s="2" t="s">
        <v>180</v>
      </c>
      <c r="C128" s="1" t="s">
        <v>28</v>
      </c>
      <c r="D128" s="1" t="s">
        <v>30</v>
      </c>
      <c r="E128" s="23" t="s">
        <v>72</v>
      </c>
      <c r="F128" s="23" t="s">
        <v>32</v>
      </c>
      <c r="G128" s="21" t="s">
        <v>35</v>
      </c>
      <c r="H128" s="21" t="s">
        <v>172</v>
      </c>
      <c r="I128" s="22" t="s">
        <v>181</v>
      </c>
      <c r="J128" s="26"/>
      <c r="K128" s="19">
        <v>1095384</v>
      </c>
      <c r="L128" s="19" t="e">
        <f t="shared" si="39"/>
        <v>#REF!</v>
      </c>
      <c r="M128" s="54">
        <v>1095.4000000000001</v>
      </c>
    </row>
    <row r="129" spans="2:13" ht="16.5" customHeight="1">
      <c r="B129" s="2" t="s">
        <v>243</v>
      </c>
      <c r="C129" s="1" t="s">
        <v>28</v>
      </c>
      <c r="D129" s="1" t="s">
        <v>30</v>
      </c>
      <c r="E129" s="23" t="s">
        <v>72</v>
      </c>
      <c r="F129" s="23" t="s">
        <v>32</v>
      </c>
      <c r="G129" s="21" t="s">
        <v>35</v>
      </c>
      <c r="H129" s="21" t="s">
        <v>172</v>
      </c>
      <c r="I129" s="22" t="s">
        <v>181</v>
      </c>
      <c r="J129" s="22" t="s">
        <v>51</v>
      </c>
      <c r="K129" s="19">
        <v>1095384</v>
      </c>
      <c r="L129" s="19" t="e">
        <f t="shared" si="39"/>
        <v>#REF!</v>
      </c>
      <c r="M129" s="54">
        <v>1095.4000000000001</v>
      </c>
    </row>
    <row r="130" spans="2:13" ht="26.25" customHeight="1">
      <c r="B130" s="2" t="s">
        <v>52</v>
      </c>
      <c r="C130" s="1" t="s">
        <v>28</v>
      </c>
      <c r="D130" s="1" t="s">
        <v>30</v>
      </c>
      <c r="E130" s="23" t="s">
        <v>72</v>
      </c>
      <c r="F130" s="23" t="s">
        <v>32</v>
      </c>
      <c r="G130" s="21" t="s">
        <v>35</v>
      </c>
      <c r="H130" s="21" t="s">
        <v>172</v>
      </c>
      <c r="I130" s="22" t="s">
        <v>181</v>
      </c>
      <c r="J130" s="22" t="s">
        <v>53</v>
      </c>
      <c r="K130" s="19">
        <v>1095384</v>
      </c>
      <c r="L130" s="19" t="e">
        <f>#REF!</f>
        <v>#REF!</v>
      </c>
      <c r="M130" s="54">
        <v>1095.4000000000001</v>
      </c>
    </row>
    <row r="131" spans="2:13" ht="36.75" customHeight="1">
      <c r="B131" s="2" t="s">
        <v>412</v>
      </c>
      <c r="C131" s="1" t="s">
        <v>28</v>
      </c>
      <c r="D131" s="1" t="s">
        <v>30</v>
      </c>
      <c r="E131" s="23" t="s">
        <v>72</v>
      </c>
      <c r="F131" s="23" t="s">
        <v>32</v>
      </c>
      <c r="G131" s="21" t="s">
        <v>47</v>
      </c>
      <c r="H131" s="21" t="s">
        <v>172</v>
      </c>
      <c r="I131" s="22" t="s">
        <v>173</v>
      </c>
      <c r="J131" s="22"/>
      <c r="K131" s="19">
        <v>14694912.699999999</v>
      </c>
      <c r="L131" s="19" t="e">
        <f t="shared" ref="L131" si="40">L132</f>
        <v>#REF!</v>
      </c>
      <c r="M131" s="54">
        <v>14689.199999999999</v>
      </c>
    </row>
    <row r="132" spans="2:13" ht="16.5" customHeight="1">
      <c r="B132" s="6" t="s">
        <v>79</v>
      </c>
      <c r="C132" s="1" t="s">
        <v>28</v>
      </c>
      <c r="D132" s="1" t="s">
        <v>30</v>
      </c>
      <c r="E132" s="23" t="s">
        <v>72</v>
      </c>
      <c r="F132" s="23" t="s">
        <v>32</v>
      </c>
      <c r="G132" s="21" t="s">
        <v>47</v>
      </c>
      <c r="H132" s="21" t="s">
        <v>172</v>
      </c>
      <c r="I132" s="22" t="s">
        <v>182</v>
      </c>
      <c r="J132" s="22"/>
      <c r="K132" s="19">
        <v>14694912.699999999</v>
      </c>
      <c r="L132" s="19" t="e">
        <f>L133+L135+#REF!</f>
        <v>#REF!</v>
      </c>
      <c r="M132" s="54">
        <v>14689.199999999999</v>
      </c>
    </row>
    <row r="133" spans="2:13" ht="34.5" customHeight="1">
      <c r="B133" s="2" t="s">
        <v>36</v>
      </c>
      <c r="C133" s="1" t="s">
        <v>28</v>
      </c>
      <c r="D133" s="1" t="s">
        <v>30</v>
      </c>
      <c r="E133" s="23" t="s">
        <v>72</v>
      </c>
      <c r="F133" s="23" t="s">
        <v>32</v>
      </c>
      <c r="G133" s="21" t="s">
        <v>47</v>
      </c>
      <c r="H133" s="21" t="s">
        <v>172</v>
      </c>
      <c r="I133" s="22" t="s">
        <v>182</v>
      </c>
      <c r="J133" s="22" t="s">
        <v>37</v>
      </c>
      <c r="K133" s="19">
        <v>13501078.539999999</v>
      </c>
      <c r="L133" s="19" t="e">
        <f t="shared" ref="L133" si="41">L134</f>
        <v>#REF!</v>
      </c>
      <c r="M133" s="54">
        <v>13501.099999999999</v>
      </c>
    </row>
    <row r="134" spans="2:13" ht="15" customHeight="1">
      <c r="B134" s="2" t="s">
        <v>93</v>
      </c>
      <c r="C134" s="1" t="s">
        <v>28</v>
      </c>
      <c r="D134" s="1" t="s">
        <v>30</v>
      </c>
      <c r="E134" s="23" t="s">
        <v>72</v>
      </c>
      <c r="F134" s="23" t="s">
        <v>32</v>
      </c>
      <c r="G134" s="21" t="s">
        <v>47</v>
      </c>
      <c r="H134" s="21" t="s">
        <v>172</v>
      </c>
      <c r="I134" s="22" t="s">
        <v>182</v>
      </c>
      <c r="J134" s="26">
        <v>110</v>
      </c>
      <c r="K134" s="19">
        <v>13501078.539999999</v>
      </c>
      <c r="L134" s="19" t="e">
        <f>#REF!+#REF!</f>
        <v>#REF!</v>
      </c>
      <c r="M134" s="54">
        <v>13501.099999999999</v>
      </c>
    </row>
    <row r="135" spans="2:13" ht="24" customHeight="1">
      <c r="B135" s="2" t="s">
        <v>242</v>
      </c>
      <c r="C135" s="1" t="s">
        <v>28</v>
      </c>
      <c r="D135" s="1" t="s">
        <v>30</v>
      </c>
      <c r="E135" s="23" t="s">
        <v>72</v>
      </c>
      <c r="F135" s="23" t="s">
        <v>32</v>
      </c>
      <c r="G135" s="21" t="s">
        <v>47</v>
      </c>
      <c r="H135" s="21" t="s">
        <v>172</v>
      </c>
      <c r="I135" s="22" t="s">
        <v>182</v>
      </c>
      <c r="J135" s="26">
        <v>200</v>
      </c>
      <c r="K135" s="19">
        <v>1191903.1599999999</v>
      </c>
      <c r="L135" s="19" t="e">
        <f t="shared" ref="L135" si="42">L136</f>
        <v>#REF!</v>
      </c>
      <c r="M135" s="54">
        <v>1188.1000000000001</v>
      </c>
    </row>
    <row r="136" spans="2:13" ht="22.5" customHeight="1">
      <c r="B136" s="2" t="s">
        <v>52</v>
      </c>
      <c r="C136" s="1" t="s">
        <v>28</v>
      </c>
      <c r="D136" s="1" t="s">
        <v>30</v>
      </c>
      <c r="E136" s="23" t="s">
        <v>72</v>
      </c>
      <c r="F136" s="23" t="s">
        <v>32</v>
      </c>
      <c r="G136" s="21" t="s">
        <v>47</v>
      </c>
      <c r="H136" s="21" t="s">
        <v>172</v>
      </c>
      <c r="I136" s="22" t="s">
        <v>182</v>
      </c>
      <c r="J136" s="26">
        <v>240</v>
      </c>
      <c r="K136" s="19">
        <v>1191903.1599999999</v>
      </c>
      <c r="L136" s="19" t="e">
        <f>#REF!+#REF!</f>
        <v>#REF!</v>
      </c>
      <c r="M136" s="54">
        <v>1188.1000000000001</v>
      </c>
    </row>
    <row r="137" spans="2:13" ht="39" customHeight="1">
      <c r="B137" s="33" t="s">
        <v>386</v>
      </c>
      <c r="C137" s="15" t="s">
        <v>28</v>
      </c>
      <c r="D137" s="15" t="s">
        <v>30</v>
      </c>
      <c r="E137" s="12" t="s">
        <v>72</v>
      </c>
      <c r="F137" s="12" t="s">
        <v>63</v>
      </c>
      <c r="G137" s="13" t="s">
        <v>33</v>
      </c>
      <c r="H137" s="13" t="s">
        <v>172</v>
      </c>
      <c r="I137" s="8" t="s">
        <v>173</v>
      </c>
      <c r="J137" s="22"/>
      <c r="K137" s="31">
        <v>731488.4</v>
      </c>
      <c r="L137" s="31" t="e">
        <f>L138+L142</f>
        <v>#REF!</v>
      </c>
      <c r="M137" s="55">
        <v>731.5</v>
      </c>
    </row>
    <row r="138" spans="2:13" ht="16.5" customHeight="1">
      <c r="B138" s="4" t="s">
        <v>285</v>
      </c>
      <c r="C138" s="1" t="s">
        <v>28</v>
      </c>
      <c r="D138" s="1" t="s">
        <v>30</v>
      </c>
      <c r="E138" s="23" t="s">
        <v>72</v>
      </c>
      <c r="F138" s="23" t="s">
        <v>63</v>
      </c>
      <c r="G138" s="21" t="s">
        <v>35</v>
      </c>
      <c r="H138" s="21" t="s">
        <v>172</v>
      </c>
      <c r="I138" s="22" t="s">
        <v>173</v>
      </c>
      <c r="J138" s="26"/>
      <c r="K138" s="19">
        <v>420869</v>
      </c>
      <c r="L138" s="19" t="e">
        <f t="shared" ref="L138:L140" si="43">L139</f>
        <v>#REF!</v>
      </c>
      <c r="M138" s="54">
        <v>420.9</v>
      </c>
    </row>
    <row r="139" spans="2:13" ht="27.75" customHeight="1">
      <c r="B139" s="37" t="s">
        <v>240</v>
      </c>
      <c r="C139" s="1" t="s">
        <v>28</v>
      </c>
      <c r="D139" s="1" t="s">
        <v>30</v>
      </c>
      <c r="E139" s="23" t="s">
        <v>72</v>
      </c>
      <c r="F139" s="23" t="s">
        <v>63</v>
      </c>
      <c r="G139" s="21" t="s">
        <v>35</v>
      </c>
      <c r="H139" s="21" t="s">
        <v>172</v>
      </c>
      <c r="I139" s="22" t="s">
        <v>219</v>
      </c>
      <c r="J139" s="26"/>
      <c r="K139" s="19">
        <v>420869</v>
      </c>
      <c r="L139" s="19" t="e">
        <f t="shared" si="43"/>
        <v>#REF!</v>
      </c>
      <c r="M139" s="54">
        <v>420.9</v>
      </c>
    </row>
    <row r="140" spans="2:13" ht="16.5" customHeight="1">
      <c r="B140" s="2" t="s">
        <v>54</v>
      </c>
      <c r="C140" s="1" t="s">
        <v>28</v>
      </c>
      <c r="D140" s="1" t="s">
        <v>30</v>
      </c>
      <c r="E140" s="23" t="s">
        <v>72</v>
      </c>
      <c r="F140" s="23" t="s">
        <v>63</v>
      </c>
      <c r="G140" s="21" t="s">
        <v>35</v>
      </c>
      <c r="H140" s="21" t="s">
        <v>172</v>
      </c>
      <c r="I140" s="22" t="s">
        <v>219</v>
      </c>
      <c r="J140" s="26">
        <v>600</v>
      </c>
      <c r="K140" s="19">
        <v>420869</v>
      </c>
      <c r="L140" s="19" t="e">
        <f t="shared" si="43"/>
        <v>#REF!</v>
      </c>
      <c r="M140" s="54">
        <v>420.9</v>
      </c>
    </row>
    <row r="141" spans="2:13" ht="36" customHeight="1">
      <c r="B141" s="50" t="s">
        <v>262</v>
      </c>
      <c r="C141" s="1" t="s">
        <v>28</v>
      </c>
      <c r="D141" s="1" t="s">
        <v>30</v>
      </c>
      <c r="E141" s="23" t="s">
        <v>72</v>
      </c>
      <c r="F141" s="23" t="s">
        <v>63</v>
      </c>
      <c r="G141" s="21" t="s">
        <v>35</v>
      </c>
      <c r="H141" s="21" t="s">
        <v>172</v>
      </c>
      <c r="I141" s="22" t="s">
        <v>219</v>
      </c>
      <c r="J141" s="22" t="s">
        <v>85</v>
      </c>
      <c r="K141" s="19">
        <v>420869</v>
      </c>
      <c r="L141" s="19" t="e">
        <f>#REF!+#REF!</f>
        <v>#REF!</v>
      </c>
      <c r="M141" s="54">
        <v>420.9</v>
      </c>
    </row>
    <row r="142" spans="2:13" ht="15" customHeight="1">
      <c r="B142" s="4" t="s">
        <v>286</v>
      </c>
      <c r="C142" s="1" t="s">
        <v>28</v>
      </c>
      <c r="D142" s="1" t="s">
        <v>30</v>
      </c>
      <c r="E142" s="23" t="s">
        <v>72</v>
      </c>
      <c r="F142" s="23" t="s">
        <v>63</v>
      </c>
      <c r="G142" s="21" t="s">
        <v>47</v>
      </c>
      <c r="H142" s="21" t="s">
        <v>172</v>
      </c>
      <c r="I142" s="22" t="s">
        <v>173</v>
      </c>
      <c r="J142" s="26"/>
      <c r="K142" s="19">
        <v>310619.40000000002</v>
      </c>
      <c r="L142" s="19" t="e">
        <f t="shared" ref="L142" si="44">L143</f>
        <v>#REF!</v>
      </c>
      <c r="M142" s="54">
        <v>310.60000000000002</v>
      </c>
    </row>
    <row r="143" spans="2:13" ht="24.75" customHeight="1">
      <c r="B143" s="37" t="s">
        <v>222</v>
      </c>
      <c r="C143" s="1" t="s">
        <v>28</v>
      </c>
      <c r="D143" s="1" t="s">
        <v>30</v>
      </c>
      <c r="E143" s="23" t="s">
        <v>72</v>
      </c>
      <c r="F143" s="23" t="s">
        <v>63</v>
      </c>
      <c r="G143" s="21" t="s">
        <v>47</v>
      </c>
      <c r="H143" s="21" t="s">
        <v>172</v>
      </c>
      <c r="I143" s="22" t="s">
        <v>124</v>
      </c>
      <c r="J143" s="22"/>
      <c r="K143" s="19">
        <v>310619.40000000002</v>
      </c>
      <c r="L143" s="19" t="e">
        <f t="shared" ref="L143" si="45">L144</f>
        <v>#REF!</v>
      </c>
      <c r="M143" s="54">
        <v>310.60000000000002</v>
      </c>
    </row>
    <row r="144" spans="2:13" ht="17.25" customHeight="1">
      <c r="B144" s="2" t="s">
        <v>54</v>
      </c>
      <c r="C144" s="1" t="s">
        <v>28</v>
      </c>
      <c r="D144" s="1" t="s">
        <v>30</v>
      </c>
      <c r="E144" s="23" t="s">
        <v>72</v>
      </c>
      <c r="F144" s="23" t="s">
        <v>63</v>
      </c>
      <c r="G144" s="21" t="s">
        <v>47</v>
      </c>
      <c r="H144" s="21" t="s">
        <v>172</v>
      </c>
      <c r="I144" s="22" t="s">
        <v>124</v>
      </c>
      <c r="J144" s="22" t="s">
        <v>55</v>
      </c>
      <c r="K144" s="19">
        <v>310619.40000000002</v>
      </c>
      <c r="L144" s="19" t="e">
        <f t="shared" ref="L144" si="46">L145</f>
        <v>#REF!</v>
      </c>
      <c r="M144" s="54">
        <v>310.60000000000002</v>
      </c>
    </row>
    <row r="145" spans="1:13" ht="26.25" customHeight="1">
      <c r="B145" s="2" t="s">
        <v>207</v>
      </c>
      <c r="C145" s="1" t="s">
        <v>28</v>
      </c>
      <c r="D145" s="1" t="s">
        <v>30</v>
      </c>
      <c r="E145" s="23" t="s">
        <v>72</v>
      </c>
      <c r="F145" s="23" t="s">
        <v>63</v>
      </c>
      <c r="G145" s="21" t="s">
        <v>47</v>
      </c>
      <c r="H145" s="21" t="s">
        <v>172</v>
      </c>
      <c r="I145" s="22" t="s">
        <v>124</v>
      </c>
      <c r="J145" s="22" t="s">
        <v>74</v>
      </c>
      <c r="K145" s="19">
        <v>310619.40000000002</v>
      </c>
      <c r="L145" s="19" t="e">
        <f>#REF!+#REF!</f>
        <v>#REF!</v>
      </c>
      <c r="M145" s="54">
        <v>310.60000000000002</v>
      </c>
    </row>
    <row r="146" spans="1:13" ht="16.5" customHeight="1">
      <c r="B146" s="32" t="s">
        <v>86</v>
      </c>
      <c r="C146" s="15" t="s">
        <v>28</v>
      </c>
      <c r="D146" s="15" t="s">
        <v>30</v>
      </c>
      <c r="E146" s="12" t="s">
        <v>72</v>
      </c>
      <c r="F146" s="12" t="s">
        <v>87</v>
      </c>
      <c r="G146" s="13" t="s">
        <v>33</v>
      </c>
      <c r="H146" s="13" t="s">
        <v>172</v>
      </c>
      <c r="I146" s="8" t="s">
        <v>173</v>
      </c>
      <c r="J146" s="8"/>
      <c r="K146" s="31">
        <v>560000</v>
      </c>
      <c r="L146" s="31">
        <f t="shared" ref="L146" si="47">L147</f>
        <v>0</v>
      </c>
      <c r="M146" s="55">
        <v>534.79999999999995</v>
      </c>
    </row>
    <row r="147" spans="1:13" ht="15" customHeight="1">
      <c r="B147" s="2" t="s">
        <v>180</v>
      </c>
      <c r="C147" s="1" t="s">
        <v>28</v>
      </c>
      <c r="D147" s="1" t="s">
        <v>30</v>
      </c>
      <c r="E147" s="23" t="s">
        <v>72</v>
      </c>
      <c r="F147" s="23" t="s">
        <v>87</v>
      </c>
      <c r="G147" s="21" t="s">
        <v>33</v>
      </c>
      <c r="H147" s="21" t="s">
        <v>172</v>
      </c>
      <c r="I147" s="22" t="s">
        <v>181</v>
      </c>
      <c r="J147" s="26"/>
      <c r="K147" s="19">
        <v>560000</v>
      </c>
      <c r="L147" s="19">
        <f t="shared" ref="L147" si="48">L148</f>
        <v>0</v>
      </c>
      <c r="M147" s="54">
        <v>534.79999999999995</v>
      </c>
    </row>
    <row r="148" spans="1:13" ht="18.75" customHeight="1">
      <c r="B148" s="2" t="s">
        <v>54</v>
      </c>
      <c r="C148" s="1" t="s">
        <v>28</v>
      </c>
      <c r="D148" s="1" t="s">
        <v>30</v>
      </c>
      <c r="E148" s="23" t="s">
        <v>72</v>
      </c>
      <c r="F148" s="23" t="s">
        <v>87</v>
      </c>
      <c r="G148" s="21" t="s">
        <v>33</v>
      </c>
      <c r="H148" s="21" t="s">
        <v>172</v>
      </c>
      <c r="I148" s="22" t="s">
        <v>181</v>
      </c>
      <c r="J148" s="22" t="s">
        <v>55</v>
      </c>
      <c r="K148" s="19">
        <v>560000</v>
      </c>
      <c r="L148" s="19">
        <f t="shared" ref="L148" si="49">L149+L150</f>
        <v>0</v>
      </c>
      <c r="M148" s="54">
        <v>534.79999999999995</v>
      </c>
    </row>
    <row r="149" spans="1:13" ht="14.25" customHeight="1">
      <c r="A149" s="5" t="s">
        <v>300</v>
      </c>
      <c r="B149" s="2" t="s">
        <v>86</v>
      </c>
      <c r="C149" s="1" t="s">
        <v>28</v>
      </c>
      <c r="D149" s="1" t="s">
        <v>30</v>
      </c>
      <c r="E149" s="23" t="s">
        <v>72</v>
      </c>
      <c r="F149" s="23" t="s">
        <v>87</v>
      </c>
      <c r="G149" s="21" t="s">
        <v>33</v>
      </c>
      <c r="H149" s="21" t="s">
        <v>172</v>
      </c>
      <c r="I149" s="22" t="s">
        <v>181</v>
      </c>
      <c r="J149" s="22" t="s">
        <v>105</v>
      </c>
      <c r="K149" s="19">
        <v>75000</v>
      </c>
      <c r="L149" s="19"/>
      <c r="M149" s="54">
        <v>49.8</v>
      </c>
    </row>
    <row r="150" spans="1:13" ht="12.75" customHeight="1">
      <c r="A150" s="5" t="s">
        <v>300</v>
      </c>
      <c r="B150" s="2" t="s">
        <v>56</v>
      </c>
      <c r="C150" s="1" t="s">
        <v>28</v>
      </c>
      <c r="D150" s="1" t="s">
        <v>30</v>
      </c>
      <c r="E150" s="23" t="s">
        <v>72</v>
      </c>
      <c r="F150" s="23" t="s">
        <v>87</v>
      </c>
      <c r="G150" s="21" t="s">
        <v>33</v>
      </c>
      <c r="H150" s="21" t="s">
        <v>172</v>
      </c>
      <c r="I150" s="22" t="s">
        <v>181</v>
      </c>
      <c r="J150" s="22" t="s">
        <v>57</v>
      </c>
      <c r="K150" s="19">
        <v>485000</v>
      </c>
      <c r="L150" s="19"/>
      <c r="M150" s="54">
        <v>485</v>
      </c>
    </row>
    <row r="151" spans="1:13" ht="24">
      <c r="B151" s="33" t="s">
        <v>24</v>
      </c>
      <c r="C151" s="15" t="s">
        <v>28</v>
      </c>
      <c r="D151" s="15" t="s">
        <v>30</v>
      </c>
      <c r="E151" s="12" t="s">
        <v>72</v>
      </c>
      <c r="F151" s="12" t="s">
        <v>25</v>
      </c>
      <c r="G151" s="13" t="s">
        <v>33</v>
      </c>
      <c r="H151" s="13" t="s">
        <v>172</v>
      </c>
      <c r="I151" s="8" t="s">
        <v>173</v>
      </c>
      <c r="J151" s="8"/>
      <c r="K151" s="31">
        <v>290296.05</v>
      </c>
      <c r="L151" s="31" t="e">
        <f t="shared" ref="L151:L153" si="50">L152</f>
        <v>#REF!</v>
      </c>
      <c r="M151" s="55">
        <v>290.3</v>
      </c>
    </row>
    <row r="152" spans="1:13" ht="15.75" customHeight="1">
      <c r="A152" s="5" t="s">
        <v>341</v>
      </c>
      <c r="B152" s="3" t="s">
        <v>342</v>
      </c>
      <c r="C152" s="1" t="s">
        <v>28</v>
      </c>
      <c r="D152" s="1" t="s">
        <v>30</v>
      </c>
      <c r="E152" s="23" t="s">
        <v>72</v>
      </c>
      <c r="F152" s="34" t="s">
        <v>25</v>
      </c>
      <c r="G152" s="35" t="s">
        <v>33</v>
      </c>
      <c r="H152" s="35" t="s">
        <v>172</v>
      </c>
      <c r="I152" s="36" t="s">
        <v>340</v>
      </c>
      <c r="J152" s="36"/>
      <c r="K152" s="19">
        <v>290296.05</v>
      </c>
      <c r="L152" s="19" t="e">
        <f t="shared" si="50"/>
        <v>#REF!</v>
      </c>
      <c r="M152" s="54">
        <v>290.3</v>
      </c>
    </row>
    <row r="153" spans="1:13" ht="24.75" customHeight="1">
      <c r="B153" s="2" t="s">
        <v>36</v>
      </c>
      <c r="C153" s="1" t="s">
        <v>28</v>
      </c>
      <c r="D153" s="1" t="s">
        <v>30</v>
      </c>
      <c r="E153" s="23" t="s">
        <v>72</v>
      </c>
      <c r="F153" s="23" t="s">
        <v>25</v>
      </c>
      <c r="G153" s="21" t="s">
        <v>33</v>
      </c>
      <c r="H153" s="21" t="s">
        <v>172</v>
      </c>
      <c r="I153" s="22" t="s">
        <v>340</v>
      </c>
      <c r="J153" s="26">
        <v>100</v>
      </c>
      <c r="K153" s="19">
        <v>290296.05</v>
      </c>
      <c r="L153" s="19" t="e">
        <f t="shared" si="50"/>
        <v>#REF!</v>
      </c>
      <c r="M153" s="54">
        <v>290.3</v>
      </c>
    </row>
    <row r="154" spans="1:13" ht="25.5" customHeight="1">
      <c r="B154" s="2" t="s">
        <v>93</v>
      </c>
      <c r="C154" s="1" t="s">
        <v>28</v>
      </c>
      <c r="D154" s="1" t="s">
        <v>30</v>
      </c>
      <c r="E154" s="23" t="s">
        <v>72</v>
      </c>
      <c r="F154" s="23" t="s">
        <v>25</v>
      </c>
      <c r="G154" s="21" t="s">
        <v>33</v>
      </c>
      <c r="H154" s="21" t="s">
        <v>172</v>
      </c>
      <c r="I154" s="22" t="s">
        <v>340</v>
      </c>
      <c r="J154" s="26">
        <v>110</v>
      </c>
      <c r="K154" s="19">
        <v>290296.05</v>
      </c>
      <c r="L154" s="19" t="e">
        <f>SUM(#REF!)</f>
        <v>#REF!</v>
      </c>
      <c r="M154" s="54">
        <v>290.3</v>
      </c>
    </row>
    <row r="155" spans="1:13" ht="16.5" customHeight="1">
      <c r="B155" s="32" t="s">
        <v>88</v>
      </c>
      <c r="C155" s="15" t="s">
        <v>28</v>
      </c>
      <c r="D155" s="15" t="s">
        <v>32</v>
      </c>
      <c r="E155" s="15"/>
      <c r="F155" s="61"/>
      <c r="G155" s="62"/>
      <c r="H155" s="62"/>
      <c r="I155" s="63"/>
      <c r="J155" s="15"/>
      <c r="K155" s="29">
        <v>3224257.4699999997</v>
      </c>
      <c r="L155" s="29" t="e">
        <f t="shared" ref="L155:L158" si="51">L156</f>
        <v>#REF!</v>
      </c>
      <c r="M155" s="56">
        <v>3219.9</v>
      </c>
    </row>
    <row r="156" spans="1:13" ht="15" customHeight="1">
      <c r="B156" s="32" t="s">
        <v>89</v>
      </c>
      <c r="C156" s="15" t="s">
        <v>28</v>
      </c>
      <c r="D156" s="15" t="s">
        <v>32</v>
      </c>
      <c r="E156" s="15" t="s">
        <v>41</v>
      </c>
      <c r="F156" s="61"/>
      <c r="G156" s="62"/>
      <c r="H156" s="62"/>
      <c r="I156" s="63"/>
      <c r="J156" s="15"/>
      <c r="K156" s="29">
        <v>3224257.4699999997</v>
      </c>
      <c r="L156" s="29" t="e">
        <f>L157</f>
        <v>#REF!</v>
      </c>
      <c r="M156" s="56">
        <v>3219.9</v>
      </c>
    </row>
    <row r="157" spans="1:13" ht="25.5" customHeight="1">
      <c r="B157" s="30" t="s">
        <v>393</v>
      </c>
      <c r="C157" s="15" t="s">
        <v>28</v>
      </c>
      <c r="D157" s="15" t="s">
        <v>32</v>
      </c>
      <c r="E157" s="12" t="s">
        <v>41</v>
      </c>
      <c r="F157" s="12" t="s">
        <v>30</v>
      </c>
      <c r="G157" s="13" t="s">
        <v>33</v>
      </c>
      <c r="H157" s="13" t="s">
        <v>172</v>
      </c>
      <c r="I157" s="8" t="s">
        <v>173</v>
      </c>
      <c r="J157" s="38"/>
      <c r="K157" s="31">
        <v>3224257.4699999997</v>
      </c>
      <c r="L157" s="31" t="e">
        <f t="shared" si="51"/>
        <v>#REF!</v>
      </c>
      <c r="M157" s="55">
        <v>3219.9</v>
      </c>
    </row>
    <row r="158" spans="1:13" ht="42.75" customHeight="1">
      <c r="B158" s="2" t="s">
        <v>394</v>
      </c>
      <c r="C158" s="1" t="s">
        <v>28</v>
      </c>
      <c r="D158" s="1" t="s">
        <v>32</v>
      </c>
      <c r="E158" s="23" t="s">
        <v>41</v>
      </c>
      <c r="F158" s="23" t="s">
        <v>30</v>
      </c>
      <c r="G158" s="21" t="s">
        <v>35</v>
      </c>
      <c r="H158" s="21" t="s">
        <v>172</v>
      </c>
      <c r="I158" s="22" t="s">
        <v>173</v>
      </c>
      <c r="J158" s="22"/>
      <c r="K158" s="19">
        <v>3224257.4699999997</v>
      </c>
      <c r="L158" s="19" t="e">
        <f t="shared" si="51"/>
        <v>#REF!</v>
      </c>
      <c r="M158" s="54">
        <v>3219.9</v>
      </c>
    </row>
    <row r="159" spans="1:13" ht="27" customHeight="1">
      <c r="B159" s="2" t="s">
        <v>90</v>
      </c>
      <c r="C159" s="1" t="s">
        <v>28</v>
      </c>
      <c r="D159" s="1" t="s">
        <v>32</v>
      </c>
      <c r="E159" s="23" t="s">
        <v>41</v>
      </c>
      <c r="F159" s="23" t="s">
        <v>30</v>
      </c>
      <c r="G159" s="21" t="s">
        <v>35</v>
      </c>
      <c r="H159" s="21" t="s">
        <v>172</v>
      </c>
      <c r="I159" s="22" t="s">
        <v>13</v>
      </c>
      <c r="J159" s="26"/>
      <c r="K159" s="19">
        <v>3224257.4699999997</v>
      </c>
      <c r="L159" s="19" t="e">
        <f>L160+L162+L164</f>
        <v>#REF!</v>
      </c>
      <c r="M159" s="54">
        <v>3219.9</v>
      </c>
    </row>
    <row r="160" spans="1:13" ht="42" customHeight="1">
      <c r="B160" s="2" t="s">
        <v>36</v>
      </c>
      <c r="C160" s="1" t="s">
        <v>28</v>
      </c>
      <c r="D160" s="1" t="s">
        <v>32</v>
      </c>
      <c r="E160" s="23" t="s">
        <v>41</v>
      </c>
      <c r="F160" s="23" t="s">
        <v>30</v>
      </c>
      <c r="G160" s="21" t="s">
        <v>35</v>
      </c>
      <c r="H160" s="21" t="s">
        <v>172</v>
      </c>
      <c r="I160" s="22" t="s">
        <v>13</v>
      </c>
      <c r="J160" s="26">
        <v>100</v>
      </c>
      <c r="K160" s="19">
        <v>3049756.55</v>
      </c>
      <c r="L160" s="19" t="e">
        <f t="shared" ref="L160" si="52">L161</f>
        <v>#REF!</v>
      </c>
      <c r="M160" s="54">
        <v>3049.8</v>
      </c>
    </row>
    <row r="161" spans="2:13" ht="16.5" customHeight="1">
      <c r="B161" s="2" t="s">
        <v>38</v>
      </c>
      <c r="C161" s="1" t="s">
        <v>28</v>
      </c>
      <c r="D161" s="1" t="s">
        <v>32</v>
      </c>
      <c r="E161" s="23" t="s">
        <v>41</v>
      </c>
      <c r="F161" s="23" t="s">
        <v>30</v>
      </c>
      <c r="G161" s="21" t="s">
        <v>35</v>
      </c>
      <c r="H161" s="21" t="s">
        <v>172</v>
      </c>
      <c r="I161" s="22" t="s">
        <v>13</v>
      </c>
      <c r="J161" s="26">
        <v>120</v>
      </c>
      <c r="K161" s="19">
        <v>3049756.55</v>
      </c>
      <c r="L161" s="19" t="e">
        <f>#REF!+#REF!+#REF!</f>
        <v>#REF!</v>
      </c>
      <c r="M161" s="54">
        <v>3049.8</v>
      </c>
    </row>
    <row r="162" spans="2:13" ht="24.75" customHeight="1">
      <c r="B162" s="2" t="s">
        <v>242</v>
      </c>
      <c r="C162" s="1" t="s">
        <v>28</v>
      </c>
      <c r="D162" s="1" t="s">
        <v>32</v>
      </c>
      <c r="E162" s="23" t="s">
        <v>41</v>
      </c>
      <c r="F162" s="23" t="s">
        <v>30</v>
      </c>
      <c r="G162" s="21" t="s">
        <v>35</v>
      </c>
      <c r="H162" s="21" t="s">
        <v>172</v>
      </c>
      <c r="I162" s="22" t="s">
        <v>13</v>
      </c>
      <c r="J162" s="26">
        <v>200</v>
      </c>
      <c r="K162" s="19">
        <v>122276.80000000002</v>
      </c>
      <c r="L162" s="19" t="e">
        <f t="shared" ref="L162" si="53">L163</f>
        <v>#REF!</v>
      </c>
      <c r="M162" s="54">
        <v>117.9</v>
      </c>
    </row>
    <row r="163" spans="2:13" ht="23.25" customHeight="1">
      <c r="B163" s="2" t="s">
        <v>52</v>
      </c>
      <c r="C163" s="1" t="s">
        <v>28</v>
      </c>
      <c r="D163" s="1" t="s">
        <v>32</v>
      </c>
      <c r="E163" s="23" t="s">
        <v>41</v>
      </c>
      <c r="F163" s="23" t="s">
        <v>30</v>
      </c>
      <c r="G163" s="21" t="s">
        <v>35</v>
      </c>
      <c r="H163" s="21" t="s">
        <v>172</v>
      </c>
      <c r="I163" s="22" t="s">
        <v>13</v>
      </c>
      <c r="J163" s="26">
        <v>240</v>
      </c>
      <c r="K163" s="19">
        <v>122276.80000000002</v>
      </c>
      <c r="L163" s="19" t="e">
        <f>SUM(#REF!)</f>
        <v>#REF!</v>
      </c>
      <c r="M163" s="54">
        <v>117.9</v>
      </c>
    </row>
    <row r="164" spans="2:13" ht="14.25" customHeight="1">
      <c r="B164" s="2" t="s">
        <v>75</v>
      </c>
      <c r="C164" s="1" t="s">
        <v>28</v>
      </c>
      <c r="D164" s="1" t="s">
        <v>32</v>
      </c>
      <c r="E164" s="23" t="s">
        <v>41</v>
      </c>
      <c r="F164" s="23" t="s">
        <v>30</v>
      </c>
      <c r="G164" s="21" t="s">
        <v>35</v>
      </c>
      <c r="H164" s="21" t="s">
        <v>172</v>
      </c>
      <c r="I164" s="22" t="s">
        <v>13</v>
      </c>
      <c r="J164" s="26">
        <v>300</v>
      </c>
      <c r="K164" s="19">
        <v>52224.12</v>
      </c>
      <c r="L164" s="19" t="e">
        <f t="shared" ref="L164" si="54">L165</f>
        <v>#REF!</v>
      </c>
      <c r="M164" s="54">
        <v>52.2</v>
      </c>
    </row>
    <row r="165" spans="2:13" ht="21.75" customHeight="1">
      <c r="B165" s="2" t="s">
        <v>76</v>
      </c>
      <c r="C165" s="1" t="s">
        <v>28</v>
      </c>
      <c r="D165" s="1" t="s">
        <v>32</v>
      </c>
      <c r="E165" s="23" t="s">
        <v>41</v>
      </c>
      <c r="F165" s="23" t="s">
        <v>30</v>
      </c>
      <c r="G165" s="21" t="s">
        <v>35</v>
      </c>
      <c r="H165" s="21" t="s">
        <v>172</v>
      </c>
      <c r="I165" s="22" t="s">
        <v>13</v>
      </c>
      <c r="J165" s="26">
        <v>320</v>
      </c>
      <c r="K165" s="19">
        <v>52224.12</v>
      </c>
      <c r="L165" s="19" t="e">
        <f>#REF!</f>
        <v>#REF!</v>
      </c>
      <c r="M165" s="54">
        <v>52.2</v>
      </c>
    </row>
    <row r="166" spans="2:13" ht="26.25" customHeight="1">
      <c r="B166" s="32" t="s">
        <v>91</v>
      </c>
      <c r="C166" s="15" t="s">
        <v>28</v>
      </c>
      <c r="D166" s="15" t="s">
        <v>41</v>
      </c>
      <c r="E166" s="15"/>
      <c r="F166" s="61"/>
      <c r="G166" s="62"/>
      <c r="H166" s="62"/>
      <c r="I166" s="63"/>
      <c r="J166" s="15"/>
      <c r="K166" s="29">
        <v>16286208.560000001</v>
      </c>
      <c r="L166" s="29" t="e">
        <f t="shared" ref="L166" si="55">L167</f>
        <v>#REF!</v>
      </c>
      <c r="M166" s="56">
        <v>16003.6</v>
      </c>
    </row>
    <row r="167" spans="2:13" ht="27" customHeight="1">
      <c r="B167" s="32" t="s">
        <v>259</v>
      </c>
      <c r="C167" s="15" t="s">
        <v>28</v>
      </c>
      <c r="D167" s="15" t="s">
        <v>41</v>
      </c>
      <c r="E167" s="15" t="s">
        <v>94</v>
      </c>
      <c r="F167" s="61"/>
      <c r="G167" s="62"/>
      <c r="H167" s="62"/>
      <c r="I167" s="63"/>
      <c r="J167" s="15"/>
      <c r="K167" s="29">
        <v>16286208.560000001</v>
      </c>
      <c r="L167" s="29" t="e">
        <f>L168+L179</f>
        <v>#REF!</v>
      </c>
      <c r="M167" s="56">
        <v>16003.6</v>
      </c>
    </row>
    <row r="168" spans="2:13" ht="42.75" customHeight="1">
      <c r="B168" s="33" t="s">
        <v>270</v>
      </c>
      <c r="C168" s="15" t="s">
        <v>28</v>
      </c>
      <c r="D168" s="15" t="s">
        <v>41</v>
      </c>
      <c r="E168" s="12" t="s">
        <v>94</v>
      </c>
      <c r="F168" s="12" t="s">
        <v>258</v>
      </c>
      <c r="G168" s="13" t="s">
        <v>33</v>
      </c>
      <c r="H168" s="13" t="s">
        <v>172</v>
      </c>
      <c r="I168" s="8" t="s">
        <v>173</v>
      </c>
      <c r="J168" s="8"/>
      <c r="K168" s="31">
        <v>16051192.560000001</v>
      </c>
      <c r="L168" s="31" t="e">
        <f>L169+L176</f>
        <v>#REF!</v>
      </c>
      <c r="M168" s="55">
        <v>15768.6</v>
      </c>
    </row>
    <row r="169" spans="2:13" ht="17.25" customHeight="1">
      <c r="B169" s="3" t="s">
        <v>79</v>
      </c>
      <c r="C169" s="1" t="s">
        <v>28</v>
      </c>
      <c r="D169" s="1" t="s">
        <v>41</v>
      </c>
      <c r="E169" s="23" t="s">
        <v>94</v>
      </c>
      <c r="F169" s="34" t="s">
        <v>258</v>
      </c>
      <c r="G169" s="35" t="s">
        <v>33</v>
      </c>
      <c r="H169" s="35" t="s">
        <v>172</v>
      </c>
      <c r="I169" s="36" t="s">
        <v>182</v>
      </c>
      <c r="J169" s="36"/>
      <c r="K169" s="19">
        <v>15847992.560000001</v>
      </c>
      <c r="L169" s="19" t="e">
        <f>L170+L172+L174</f>
        <v>#REF!</v>
      </c>
      <c r="M169" s="54">
        <v>15619.1</v>
      </c>
    </row>
    <row r="170" spans="2:13" ht="40.5" customHeight="1">
      <c r="B170" s="2" t="s">
        <v>36</v>
      </c>
      <c r="C170" s="1" t="s">
        <v>28</v>
      </c>
      <c r="D170" s="1" t="s">
        <v>41</v>
      </c>
      <c r="E170" s="23" t="s">
        <v>94</v>
      </c>
      <c r="F170" s="23" t="s">
        <v>258</v>
      </c>
      <c r="G170" s="21" t="s">
        <v>33</v>
      </c>
      <c r="H170" s="21" t="s">
        <v>172</v>
      </c>
      <c r="I170" s="22" t="s">
        <v>182</v>
      </c>
      <c r="J170" s="26">
        <v>100</v>
      </c>
      <c r="K170" s="19">
        <v>14017783.26</v>
      </c>
      <c r="L170" s="19" t="e">
        <f t="shared" ref="L170" si="56">L171</f>
        <v>#REF!</v>
      </c>
      <c r="M170" s="54">
        <v>13838.6</v>
      </c>
    </row>
    <row r="171" spans="2:13" ht="12.75" customHeight="1">
      <c r="B171" s="2" t="s">
        <v>93</v>
      </c>
      <c r="C171" s="1" t="s">
        <v>28</v>
      </c>
      <c r="D171" s="1" t="s">
        <v>41</v>
      </c>
      <c r="E171" s="23" t="s">
        <v>94</v>
      </c>
      <c r="F171" s="23" t="s">
        <v>258</v>
      </c>
      <c r="G171" s="21" t="s">
        <v>33</v>
      </c>
      <c r="H171" s="21" t="s">
        <v>172</v>
      </c>
      <c r="I171" s="22" t="s">
        <v>182</v>
      </c>
      <c r="J171" s="26">
        <v>110</v>
      </c>
      <c r="K171" s="19">
        <v>14017783.26</v>
      </c>
      <c r="L171" s="19" t="e">
        <f>#REF!+#REF!+#REF!</f>
        <v>#REF!</v>
      </c>
      <c r="M171" s="54">
        <v>13838.6</v>
      </c>
    </row>
    <row r="172" spans="2:13" ht="24" customHeight="1">
      <c r="B172" s="2" t="s">
        <v>242</v>
      </c>
      <c r="C172" s="1" t="s">
        <v>28</v>
      </c>
      <c r="D172" s="1" t="s">
        <v>41</v>
      </c>
      <c r="E172" s="23" t="s">
        <v>94</v>
      </c>
      <c r="F172" s="23" t="s">
        <v>258</v>
      </c>
      <c r="G172" s="21" t="s">
        <v>33</v>
      </c>
      <c r="H172" s="21" t="s">
        <v>172</v>
      </c>
      <c r="I172" s="22" t="s">
        <v>182</v>
      </c>
      <c r="J172" s="26">
        <v>200</v>
      </c>
      <c r="K172" s="19">
        <v>1781942.3000000003</v>
      </c>
      <c r="L172" s="19" t="e">
        <f t="shared" ref="L172" si="57">L173</f>
        <v>#REF!</v>
      </c>
      <c r="M172" s="54">
        <v>1747.7</v>
      </c>
    </row>
    <row r="173" spans="2:13" ht="22.5" customHeight="1">
      <c r="B173" s="2" t="s">
        <v>52</v>
      </c>
      <c r="C173" s="1" t="s">
        <v>28</v>
      </c>
      <c r="D173" s="1" t="s">
        <v>41</v>
      </c>
      <c r="E173" s="23" t="s">
        <v>94</v>
      </c>
      <c r="F173" s="23" t="s">
        <v>258</v>
      </c>
      <c r="G173" s="21" t="s">
        <v>33</v>
      </c>
      <c r="H173" s="21" t="s">
        <v>172</v>
      </c>
      <c r="I173" s="22" t="s">
        <v>182</v>
      </c>
      <c r="J173" s="26">
        <v>240</v>
      </c>
      <c r="K173" s="19">
        <v>1781942.3000000003</v>
      </c>
      <c r="L173" s="19" t="e">
        <f>SUM(#REF!)</f>
        <v>#REF!</v>
      </c>
      <c r="M173" s="54">
        <v>1747.7</v>
      </c>
    </row>
    <row r="174" spans="2:13" ht="14.25" customHeight="1">
      <c r="B174" s="2" t="s">
        <v>54</v>
      </c>
      <c r="C174" s="1" t="s">
        <v>28</v>
      </c>
      <c r="D174" s="1" t="s">
        <v>41</v>
      </c>
      <c r="E174" s="23" t="s">
        <v>94</v>
      </c>
      <c r="F174" s="23" t="s">
        <v>258</v>
      </c>
      <c r="G174" s="21" t="s">
        <v>33</v>
      </c>
      <c r="H174" s="21" t="s">
        <v>172</v>
      </c>
      <c r="I174" s="22" t="s">
        <v>182</v>
      </c>
      <c r="J174" s="26">
        <v>800</v>
      </c>
      <c r="K174" s="19">
        <v>48267</v>
      </c>
      <c r="L174" s="19" t="e">
        <f t="shared" ref="L174" si="58">L175</f>
        <v>#REF!</v>
      </c>
      <c r="M174" s="54">
        <v>32.799999999999997</v>
      </c>
    </row>
    <row r="175" spans="2:13" ht="13.5" customHeight="1">
      <c r="B175" s="2" t="s">
        <v>56</v>
      </c>
      <c r="C175" s="1" t="s">
        <v>28</v>
      </c>
      <c r="D175" s="1" t="s">
        <v>41</v>
      </c>
      <c r="E175" s="23" t="s">
        <v>94</v>
      </c>
      <c r="F175" s="23" t="s">
        <v>258</v>
      </c>
      <c r="G175" s="21" t="s">
        <v>33</v>
      </c>
      <c r="H175" s="21" t="s">
        <v>172</v>
      </c>
      <c r="I175" s="22" t="s">
        <v>182</v>
      </c>
      <c r="J175" s="26">
        <v>850</v>
      </c>
      <c r="K175" s="19">
        <v>48267</v>
      </c>
      <c r="L175" s="19" t="e">
        <f>#REF!+#REF!</f>
        <v>#REF!</v>
      </c>
      <c r="M175" s="54">
        <v>32.799999999999997</v>
      </c>
    </row>
    <row r="176" spans="2:13" ht="15.75" customHeight="1">
      <c r="B176" s="3" t="s">
        <v>95</v>
      </c>
      <c r="C176" s="1" t="s">
        <v>28</v>
      </c>
      <c r="D176" s="1" t="s">
        <v>41</v>
      </c>
      <c r="E176" s="23" t="s">
        <v>94</v>
      </c>
      <c r="F176" s="34" t="s">
        <v>258</v>
      </c>
      <c r="G176" s="35" t="s">
        <v>33</v>
      </c>
      <c r="H176" s="35" t="s">
        <v>172</v>
      </c>
      <c r="I176" s="36" t="s">
        <v>184</v>
      </c>
      <c r="J176" s="36"/>
      <c r="K176" s="19">
        <v>203200</v>
      </c>
      <c r="L176" s="19" t="e">
        <f t="shared" ref="L176:L177" si="59">L177</f>
        <v>#REF!</v>
      </c>
      <c r="M176" s="54">
        <v>149.5</v>
      </c>
    </row>
    <row r="177" spans="1:13" ht="24.75" customHeight="1">
      <c r="B177" s="2" t="s">
        <v>242</v>
      </c>
      <c r="C177" s="1" t="s">
        <v>28</v>
      </c>
      <c r="D177" s="1" t="s">
        <v>41</v>
      </c>
      <c r="E177" s="23" t="s">
        <v>94</v>
      </c>
      <c r="F177" s="23" t="s">
        <v>258</v>
      </c>
      <c r="G177" s="21" t="s">
        <v>33</v>
      </c>
      <c r="H177" s="21" t="s">
        <v>172</v>
      </c>
      <c r="I177" s="22" t="s">
        <v>184</v>
      </c>
      <c r="J177" s="26">
        <v>200</v>
      </c>
      <c r="K177" s="19">
        <v>203200</v>
      </c>
      <c r="L177" s="19" t="e">
        <f t="shared" si="59"/>
        <v>#REF!</v>
      </c>
      <c r="M177" s="54">
        <v>149.5</v>
      </c>
    </row>
    <row r="178" spans="1:13" ht="25.5" customHeight="1">
      <c r="B178" s="2" t="s">
        <v>52</v>
      </c>
      <c r="C178" s="1" t="s">
        <v>28</v>
      </c>
      <c r="D178" s="1" t="s">
        <v>41</v>
      </c>
      <c r="E178" s="23" t="s">
        <v>94</v>
      </c>
      <c r="F178" s="23" t="s">
        <v>258</v>
      </c>
      <c r="G178" s="21" t="s">
        <v>33</v>
      </c>
      <c r="H178" s="21" t="s">
        <v>172</v>
      </c>
      <c r="I178" s="22" t="s">
        <v>184</v>
      </c>
      <c r="J178" s="26">
        <v>240</v>
      </c>
      <c r="K178" s="19">
        <v>203200</v>
      </c>
      <c r="L178" s="19" t="e">
        <f>SUM(#REF!)</f>
        <v>#REF!</v>
      </c>
      <c r="M178" s="54">
        <v>149.5</v>
      </c>
    </row>
    <row r="179" spans="1:13" ht="24">
      <c r="B179" s="33" t="s">
        <v>24</v>
      </c>
      <c r="C179" s="15" t="s">
        <v>28</v>
      </c>
      <c r="D179" s="15" t="s">
        <v>41</v>
      </c>
      <c r="E179" s="12" t="s">
        <v>94</v>
      </c>
      <c r="F179" s="12" t="s">
        <v>25</v>
      </c>
      <c r="G179" s="13" t="s">
        <v>33</v>
      </c>
      <c r="H179" s="13" t="s">
        <v>172</v>
      </c>
      <c r="I179" s="8" t="s">
        <v>173</v>
      </c>
      <c r="J179" s="8"/>
      <c r="K179" s="31">
        <v>235016</v>
      </c>
      <c r="L179" s="31" t="e">
        <f t="shared" ref="L179:L181" si="60">L180</f>
        <v>#REF!</v>
      </c>
      <c r="M179" s="55">
        <v>235</v>
      </c>
    </row>
    <row r="180" spans="1:13" ht="15.75" customHeight="1">
      <c r="A180" s="5" t="s">
        <v>341</v>
      </c>
      <c r="B180" s="3" t="s">
        <v>342</v>
      </c>
      <c r="C180" s="1" t="s">
        <v>28</v>
      </c>
      <c r="D180" s="1" t="s">
        <v>41</v>
      </c>
      <c r="E180" s="23" t="s">
        <v>94</v>
      </c>
      <c r="F180" s="34" t="s">
        <v>25</v>
      </c>
      <c r="G180" s="35" t="s">
        <v>33</v>
      </c>
      <c r="H180" s="35" t="s">
        <v>172</v>
      </c>
      <c r="I180" s="36" t="s">
        <v>340</v>
      </c>
      <c r="J180" s="36"/>
      <c r="K180" s="19">
        <v>235016</v>
      </c>
      <c r="L180" s="19" t="e">
        <f t="shared" si="60"/>
        <v>#REF!</v>
      </c>
      <c r="M180" s="54">
        <v>235</v>
      </c>
    </row>
    <row r="181" spans="1:13" ht="24.75" customHeight="1">
      <c r="B181" s="2" t="s">
        <v>36</v>
      </c>
      <c r="C181" s="1" t="s">
        <v>28</v>
      </c>
      <c r="D181" s="1" t="s">
        <v>41</v>
      </c>
      <c r="E181" s="23" t="s">
        <v>94</v>
      </c>
      <c r="F181" s="23" t="s">
        <v>25</v>
      </c>
      <c r="G181" s="21" t="s">
        <v>33</v>
      </c>
      <c r="H181" s="21" t="s">
        <v>172</v>
      </c>
      <c r="I181" s="22" t="s">
        <v>340</v>
      </c>
      <c r="J181" s="26">
        <v>100</v>
      </c>
      <c r="K181" s="19">
        <v>235016</v>
      </c>
      <c r="L181" s="19" t="e">
        <f t="shared" si="60"/>
        <v>#REF!</v>
      </c>
      <c r="M181" s="54">
        <v>235</v>
      </c>
    </row>
    <row r="182" spans="1:13" ht="25.5" customHeight="1">
      <c r="B182" s="2" t="s">
        <v>93</v>
      </c>
      <c r="C182" s="1" t="s">
        <v>28</v>
      </c>
      <c r="D182" s="1" t="s">
        <v>41</v>
      </c>
      <c r="E182" s="23" t="s">
        <v>94</v>
      </c>
      <c r="F182" s="23" t="s">
        <v>25</v>
      </c>
      <c r="G182" s="21" t="s">
        <v>33</v>
      </c>
      <c r="H182" s="21" t="s">
        <v>172</v>
      </c>
      <c r="I182" s="22" t="s">
        <v>340</v>
      </c>
      <c r="J182" s="26">
        <v>110</v>
      </c>
      <c r="K182" s="19">
        <v>235016</v>
      </c>
      <c r="L182" s="19" t="e">
        <f>SUM(#REF!)</f>
        <v>#REF!</v>
      </c>
      <c r="M182" s="54">
        <v>235</v>
      </c>
    </row>
    <row r="183" spans="1:13" ht="17.25" customHeight="1">
      <c r="B183" s="32" t="s">
        <v>96</v>
      </c>
      <c r="C183" s="15" t="s">
        <v>28</v>
      </c>
      <c r="D183" s="15" t="s">
        <v>59</v>
      </c>
      <c r="E183" s="15"/>
      <c r="F183" s="61"/>
      <c r="G183" s="62"/>
      <c r="H183" s="62"/>
      <c r="I183" s="63"/>
      <c r="J183" s="15"/>
      <c r="K183" s="29">
        <v>24000</v>
      </c>
      <c r="L183" s="29" t="e">
        <f t="shared" ref="L183:L187" si="61">L184</f>
        <v>#REF!</v>
      </c>
      <c r="M183" s="56">
        <v>24</v>
      </c>
    </row>
    <row r="184" spans="1:13" ht="16.5" customHeight="1">
      <c r="B184" s="32" t="s">
        <v>97</v>
      </c>
      <c r="C184" s="15" t="s">
        <v>28</v>
      </c>
      <c r="D184" s="15" t="s">
        <v>59</v>
      </c>
      <c r="E184" s="15" t="s">
        <v>98</v>
      </c>
      <c r="F184" s="61"/>
      <c r="G184" s="62"/>
      <c r="H184" s="62"/>
      <c r="I184" s="63"/>
      <c r="J184" s="15"/>
      <c r="K184" s="29">
        <v>24000</v>
      </c>
      <c r="L184" s="29" t="e">
        <f t="shared" si="61"/>
        <v>#REF!</v>
      </c>
      <c r="M184" s="56">
        <v>24</v>
      </c>
    </row>
    <row r="185" spans="1:13" ht="38.25" customHeight="1">
      <c r="B185" s="30" t="s">
        <v>408</v>
      </c>
      <c r="C185" s="15" t="s">
        <v>28</v>
      </c>
      <c r="D185" s="15" t="s">
        <v>59</v>
      </c>
      <c r="E185" s="12" t="s">
        <v>98</v>
      </c>
      <c r="F185" s="12" t="s">
        <v>241</v>
      </c>
      <c r="G185" s="13" t="s">
        <v>33</v>
      </c>
      <c r="H185" s="13" t="s">
        <v>172</v>
      </c>
      <c r="I185" s="8" t="s">
        <v>173</v>
      </c>
      <c r="J185" s="8"/>
      <c r="K185" s="31">
        <v>24000</v>
      </c>
      <c r="L185" s="31" t="e">
        <f t="shared" si="61"/>
        <v>#REF!</v>
      </c>
      <c r="M185" s="55">
        <v>24</v>
      </c>
    </row>
    <row r="186" spans="1:13" ht="15" customHeight="1">
      <c r="B186" s="2" t="s">
        <v>99</v>
      </c>
      <c r="C186" s="1" t="s">
        <v>28</v>
      </c>
      <c r="D186" s="1" t="s">
        <v>59</v>
      </c>
      <c r="E186" s="23" t="s">
        <v>98</v>
      </c>
      <c r="F186" s="23" t="s">
        <v>241</v>
      </c>
      <c r="G186" s="21" t="s">
        <v>33</v>
      </c>
      <c r="H186" s="21" t="s">
        <v>172</v>
      </c>
      <c r="I186" s="22" t="s">
        <v>185</v>
      </c>
      <c r="J186" s="26"/>
      <c r="K186" s="19">
        <v>24000</v>
      </c>
      <c r="L186" s="19" t="e">
        <f t="shared" si="61"/>
        <v>#REF!</v>
      </c>
      <c r="M186" s="54">
        <v>24</v>
      </c>
    </row>
    <row r="187" spans="1:13" ht="13.5" customHeight="1">
      <c r="B187" s="2" t="s">
        <v>54</v>
      </c>
      <c r="C187" s="1" t="s">
        <v>28</v>
      </c>
      <c r="D187" s="1" t="s">
        <v>59</v>
      </c>
      <c r="E187" s="23" t="s">
        <v>98</v>
      </c>
      <c r="F187" s="23" t="s">
        <v>241</v>
      </c>
      <c r="G187" s="21" t="s">
        <v>33</v>
      </c>
      <c r="H187" s="21" t="s">
        <v>172</v>
      </c>
      <c r="I187" s="22" t="s">
        <v>185</v>
      </c>
      <c r="J187" s="26">
        <v>800</v>
      </c>
      <c r="K187" s="19">
        <v>24000</v>
      </c>
      <c r="L187" s="19" t="e">
        <f t="shared" si="61"/>
        <v>#REF!</v>
      </c>
      <c r="M187" s="54">
        <v>24</v>
      </c>
    </row>
    <row r="188" spans="1:13" ht="27" customHeight="1">
      <c r="B188" s="2" t="s">
        <v>207</v>
      </c>
      <c r="C188" s="1" t="s">
        <v>28</v>
      </c>
      <c r="D188" s="1" t="s">
        <v>59</v>
      </c>
      <c r="E188" s="23" t="s">
        <v>98</v>
      </c>
      <c r="F188" s="23" t="s">
        <v>241</v>
      </c>
      <c r="G188" s="21" t="s">
        <v>33</v>
      </c>
      <c r="H188" s="21" t="s">
        <v>172</v>
      </c>
      <c r="I188" s="22" t="s">
        <v>185</v>
      </c>
      <c r="J188" s="26">
        <v>810</v>
      </c>
      <c r="K188" s="19">
        <v>24000</v>
      </c>
      <c r="L188" s="19" t="e">
        <f>SUM(#REF!)</f>
        <v>#REF!</v>
      </c>
      <c r="M188" s="54">
        <v>24</v>
      </c>
    </row>
    <row r="189" spans="1:13" ht="15.75" customHeight="1">
      <c r="B189" s="28" t="s">
        <v>126</v>
      </c>
      <c r="C189" s="15" t="s">
        <v>28</v>
      </c>
      <c r="D189" s="15" t="s">
        <v>127</v>
      </c>
      <c r="E189" s="15"/>
      <c r="F189" s="61"/>
      <c r="G189" s="62"/>
      <c r="H189" s="62"/>
      <c r="I189" s="63"/>
      <c r="J189" s="15"/>
      <c r="K189" s="29">
        <v>1458612</v>
      </c>
      <c r="L189" s="29" t="e">
        <f t="shared" ref="L189:L193" si="62">L190</f>
        <v>#REF!</v>
      </c>
      <c r="M189" s="56">
        <v>1458.6</v>
      </c>
    </row>
    <row r="190" spans="1:13" ht="13.5" customHeight="1">
      <c r="B190" s="32" t="s">
        <v>21</v>
      </c>
      <c r="C190" s="15" t="s">
        <v>28</v>
      </c>
      <c r="D190" s="15" t="s">
        <v>127</v>
      </c>
      <c r="E190" s="15" t="s">
        <v>30</v>
      </c>
      <c r="F190" s="61"/>
      <c r="G190" s="62"/>
      <c r="H190" s="62"/>
      <c r="I190" s="63"/>
      <c r="J190" s="15"/>
      <c r="K190" s="29">
        <v>1458612</v>
      </c>
      <c r="L190" s="29" t="e">
        <f t="shared" si="62"/>
        <v>#REF!</v>
      </c>
      <c r="M190" s="56">
        <v>1458.6</v>
      </c>
    </row>
    <row r="191" spans="1:13" ht="28.5" customHeight="1">
      <c r="B191" s="28" t="s">
        <v>396</v>
      </c>
      <c r="C191" s="15" t="s">
        <v>28</v>
      </c>
      <c r="D191" s="15" t="s">
        <v>127</v>
      </c>
      <c r="E191" s="12" t="s">
        <v>30</v>
      </c>
      <c r="F191" s="12" t="s">
        <v>41</v>
      </c>
      <c r="G191" s="13" t="s">
        <v>33</v>
      </c>
      <c r="H191" s="13" t="s">
        <v>172</v>
      </c>
      <c r="I191" s="8" t="s">
        <v>173</v>
      </c>
      <c r="J191" s="8"/>
      <c r="K191" s="31">
        <v>1458612</v>
      </c>
      <c r="L191" s="31" t="e">
        <f t="shared" si="62"/>
        <v>#REF!</v>
      </c>
      <c r="M191" s="55">
        <v>1458.6</v>
      </c>
    </row>
    <row r="192" spans="1:13" ht="25.5" customHeight="1">
      <c r="B192" s="2" t="s">
        <v>267</v>
      </c>
      <c r="C192" s="1" t="s">
        <v>28</v>
      </c>
      <c r="D192" s="1" t="s">
        <v>127</v>
      </c>
      <c r="E192" s="23" t="s">
        <v>30</v>
      </c>
      <c r="F192" s="23" t="s">
        <v>41</v>
      </c>
      <c r="G192" s="21" t="s">
        <v>33</v>
      </c>
      <c r="H192" s="21" t="s">
        <v>172</v>
      </c>
      <c r="I192" s="22" t="s">
        <v>183</v>
      </c>
      <c r="J192" s="22"/>
      <c r="K192" s="19">
        <v>1458612</v>
      </c>
      <c r="L192" s="19" t="e">
        <f t="shared" si="62"/>
        <v>#REF!</v>
      </c>
      <c r="M192" s="54">
        <v>1458.6</v>
      </c>
    </row>
    <row r="193" spans="1:13" ht="16.5" customHeight="1">
      <c r="B193" s="2" t="s">
        <v>239</v>
      </c>
      <c r="C193" s="1" t="s">
        <v>28</v>
      </c>
      <c r="D193" s="1" t="s">
        <v>127</v>
      </c>
      <c r="E193" s="23" t="s">
        <v>30</v>
      </c>
      <c r="F193" s="23" t="s">
        <v>41</v>
      </c>
      <c r="G193" s="21" t="s">
        <v>33</v>
      </c>
      <c r="H193" s="21" t="s">
        <v>172</v>
      </c>
      <c r="I193" s="22" t="s">
        <v>183</v>
      </c>
      <c r="J193" s="22" t="s">
        <v>116</v>
      </c>
      <c r="K193" s="19">
        <v>1458612</v>
      </c>
      <c r="L193" s="19" t="e">
        <f t="shared" si="62"/>
        <v>#REF!</v>
      </c>
      <c r="M193" s="54">
        <v>1458.6</v>
      </c>
    </row>
    <row r="194" spans="1:13" ht="14.25" customHeight="1">
      <c r="B194" s="2" t="s">
        <v>117</v>
      </c>
      <c r="C194" s="1" t="s">
        <v>28</v>
      </c>
      <c r="D194" s="1" t="s">
        <v>127</v>
      </c>
      <c r="E194" s="23" t="s">
        <v>30</v>
      </c>
      <c r="F194" s="23" t="s">
        <v>41</v>
      </c>
      <c r="G194" s="21" t="s">
        <v>33</v>
      </c>
      <c r="H194" s="21" t="s">
        <v>172</v>
      </c>
      <c r="I194" s="22" t="s">
        <v>183</v>
      </c>
      <c r="J194" s="22" t="s">
        <v>118</v>
      </c>
      <c r="K194" s="19">
        <v>1458612</v>
      </c>
      <c r="L194" s="19" t="e">
        <f>#REF!</f>
        <v>#REF!</v>
      </c>
      <c r="M194" s="54">
        <v>1458.6</v>
      </c>
    </row>
    <row r="195" spans="1:13" ht="15" customHeight="1">
      <c r="B195" s="28" t="s">
        <v>100</v>
      </c>
      <c r="C195" s="15" t="s">
        <v>28</v>
      </c>
      <c r="D195" s="15" t="s">
        <v>94</v>
      </c>
      <c r="E195" s="15"/>
      <c r="F195" s="61"/>
      <c r="G195" s="62"/>
      <c r="H195" s="62"/>
      <c r="I195" s="63"/>
      <c r="J195" s="15"/>
      <c r="K195" s="29">
        <v>102009.32</v>
      </c>
      <c r="L195" s="29" t="e">
        <f>L196+#REF!</f>
        <v>#REF!</v>
      </c>
      <c r="M195" s="56">
        <v>50</v>
      </c>
    </row>
    <row r="196" spans="1:13" ht="13.5" customHeight="1">
      <c r="B196" s="32" t="s">
        <v>106</v>
      </c>
      <c r="C196" s="15" t="s">
        <v>28</v>
      </c>
      <c r="D196" s="15" t="s">
        <v>94</v>
      </c>
      <c r="E196" s="15" t="s">
        <v>59</v>
      </c>
      <c r="F196" s="61"/>
      <c r="G196" s="62"/>
      <c r="H196" s="62"/>
      <c r="I196" s="63"/>
      <c r="J196" s="15"/>
      <c r="K196" s="29">
        <v>50000</v>
      </c>
      <c r="L196" s="29">
        <f t="shared" ref="L196:L200" si="63">L197</f>
        <v>0</v>
      </c>
      <c r="M196" s="56">
        <v>50</v>
      </c>
    </row>
    <row r="197" spans="1:13" ht="15.75" customHeight="1">
      <c r="B197" s="28" t="s">
        <v>102</v>
      </c>
      <c r="C197" s="15" t="s">
        <v>28</v>
      </c>
      <c r="D197" s="15" t="s">
        <v>94</v>
      </c>
      <c r="E197" s="12" t="s">
        <v>59</v>
      </c>
      <c r="F197" s="12" t="s">
        <v>103</v>
      </c>
      <c r="G197" s="13" t="s">
        <v>33</v>
      </c>
      <c r="H197" s="13" t="s">
        <v>172</v>
      </c>
      <c r="I197" s="8" t="s">
        <v>173</v>
      </c>
      <c r="J197" s="8"/>
      <c r="K197" s="31">
        <v>50000</v>
      </c>
      <c r="L197" s="31">
        <f t="shared" si="63"/>
        <v>0</v>
      </c>
      <c r="M197" s="55">
        <v>50</v>
      </c>
    </row>
    <row r="198" spans="1:13" ht="14.25" customHeight="1">
      <c r="B198" s="2" t="s">
        <v>104</v>
      </c>
      <c r="C198" s="1" t="s">
        <v>28</v>
      </c>
      <c r="D198" s="1" t="s">
        <v>94</v>
      </c>
      <c r="E198" s="23" t="s">
        <v>59</v>
      </c>
      <c r="F198" s="23" t="s">
        <v>103</v>
      </c>
      <c r="G198" s="21" t="s">
        <v>47</v>
      </c>
      <c r="H198" s="21" t="s">
        <v>172</v>
      </c>
      <c r="I198" s="22" t="s">
        <v>173</v>
      </c>
      <c r="J198" s="26"/>
      <c r="K198" s="19">
        <v>50000</v>
      </c>
      <c r="L198" s="19">
        <f t="shared" si="63"/>
        <v>0</v>
      </c>
      <c r="M198" s="54">
        <v>50</v>
      </c>
    </row>
    <row r="199" spans="1:13" ht="13.5" customHeight="1">
      <c r="B199" s="6" t="s">
        <v>107</v>
      </c>
      <c r="C199" s="1" t="s">
        <v>28</v>
      </c>
      <c r="D199" s="1" t="s">
        <v>94</v>
      </c>
      <c r="E199" s="23" t="s">
        <v>59</v>
      </c>
      <c r="F199" s="23" t="s">
        <v>103</v>
      </c>
      <c r="G199" s="21" t="s">
        <v>47</v>
      </c>
      <c r="H199" s="21" t="s">
        <v>172</v>
      </c>
      <c r="I199" s="22" t="s">
        <v>186</v>
      </c>
      <c r="J199" s="22"/>
      <c r="K199" s="19">
        <v>50000</v>
      </c>
      <c r="L199" s="19">
        <f t="shared" si="63"/>
        <v>0</v>
      </c>
      <c r="M199" s="54">
        <v>50</v>
      </c>
    </row>
    <row r="200" spans="1:13" ht="13.5" customHeight="1">
      <c r="B200" s="2" t="s">
        <v>75</v>
      </c>
      <c r="C200" s="1" t="s">
        <v>28</v>
      </c>
      <c r="D200" s="1" t="s">
        <v>94</v>
      </c>
      <c r="E200" s="23" t="s">
        <v>59</v>
      </c>
      <c r="F200" s="23" t="s">
        <v>103</v>
      </c>
      <c r="G200" s="21" t="s">
        <v>47</v>
      </c>
      <c r="H200" s="21" t="s">
        <v>172</v>
      </c>
      <c r="I200" s="22" t="s">
        <v>186</v>
      </c>
      <c r="J200" s="22" t="s">
        <v>108</v>
      </c>
      <c r="K200" s="19">
        <v>50000</v>
      </c>
      <c r="L200" s="19">
        <f t="shared" si="63"/>
        <v>0</v>
      </c>
      <c r="M200" s="54">
        <v>50</v>
      </c>
    </row>
    <row r="201" spans="1:13" ht="22.9" customHeight="1">
      <c r="A201" s="5" t="s">
        <v>306</v>
      </c>
      <c r="B201" s="2" t="s">
        <v>110</v>
      </c>
      <c r="C201" s="1" t="s">
        <v>28</v>
      </c>
      <c r="D201" s="1" t="s">
        <v>94</v>
      </c>
      <c r="E201" s="23" t="s">
        <v>59</v>
      </c>
      <c r="F201" s="23" t="s">
        <v>103</v>
      </c>
      <c r="G201" s="21" t="s">
        <v>47</v>
      </c>
      <c r="H201" s="21" t="s">
        <v>172</v>
      </c>
      <c r="I201" s="22" t="s">
        <v>186</v>
      </c>
      <c r="J201" s="22" t="s">
        <v>111</v>
      </c>
      <c r="K201" s="19">
        <v>50000</v>
      </c>
      <c r="L201" s="19"/>
      <c r="M201" s="54">
        <v>50</v>
      </c>
    </row>
    <row r="202" spans="1:13" ht="16.5" customHeight="1">
      <c r="B202" s="28" t="s">
        <v>260</v>
      </c>
      <c r="C202" s="15" t="s">
        <v>28</v>
      </c>
      <c r="D202" s="15" t="s">
        <v>72</v>
      </c>
      <c r="E202" s="15"/>
      <c r="F202" s="61"/>
      <c r="G202" s="62"/>
      <c r="H202" s="62"/>
      <c r="I202" s="63"/>
      <c r="J202" s="15"/>
      <c r="K202" s="29">
        <v>17859946.670000006</v>
      </c>
      <c r="L202" s="29">
        <f t="shared" ref="L202:L207" si="64">L203</f>
        <v>0</v>
      </c>
      <c r="M202" s="56">
        <v>6685.6</v>
      </c>
    </row>
    <row r="203" spans="1:13" ht="14.25" customHeight="1">
      <c r="B203" s="32" t="s">
        <v>261</v>
      </c>
      <c r="C203" s="15" t="s">
        <v>28</v>
      </c>
      <c r="D203" s="15" t="s">
        <v>72</v>
      </c>
      <c r="E203" s="15" t="s">
        <v>30</v>
      </c>
      <c r="F203" s="61"/>
      <c r="G203" s="62"/>
      <c r="H203" s="62"/>
      <c r="I203" s="63"/>
      <c r="J203" s="15"/>
      <c r="K203" s="29">
        <v>17859946.670000006</v>
      </c>
      <c r="L203" s="29">
        <f t="shared" si="64"/>
        <v>0</v>
      </c>
      <c r="M203" s="56">
        <v>6685.6</v>
      </c>
    </row>
    <row r="204" spans="1:13" s="14" customFormat="1" ht="40.5" customHeight="1">
      <c r="B204" s="30" t="s">
        <v>383</v>
      </c>
      <c r="C204" s="15" t="s">
        <v>28</v>
      </c>
      <c r="D204" s="15" t="s">
        <v>72</v>
      </c>
      <c r="E204" s="12" t="s">
        <v>30</v>
      </c>
      <c r="F204" s="12" t="s">
        <v>32</v>
      </c>
      <c r="G204" s="13" t="s">
        <v>33</v>
      </c>
      <c r="H204" s="13" t="s">
        <v>172</v>
      </c>
      <c r="I204" s="8" t="s">
        <v>173</v>
      </c>
      <c r="J204" s="8"/>
      <c r="K204" s="31">
        <v>17859946.670000006</v>
      </c>
      <c r="L204" s="31">
        <f t="shared" si="64"/>
        <v>0</v>
      </c>
      <c r="M204" s="55">
        <v>6685.6</v>
      </c>
    </row>
    <row r="205" spans="1:13" ht="26.25" customHeight="1">
      <c r="B205" s="2" t="s">
        <v>385</v>
      </c>
      <c r="C205" s="1" t="s">
        <v>28</v>
      </c>
      <c r="D205" s="1" t="s">
        <v>72</v>
      </c>
      <c r="E205" s="23" t="s">
        <v>30</v>
      </c>
      <c r="F205" s="23" t="s">
        <v>32</v>
      </c>
      <c r="G205" s="21" t="s">
        <v>49</v>
      </c>
      <c r="H205" s="21" t="s">
        <v>172</v>
      </c>
      <c r="I205" s="22" t="s">
        <v>173</v>
      </c>
      <c r="J205" s="22"/>
      <c r="K205" s="19">
        <v>17859946.670000006</v>
      </c>
      <c r="L205" s="19">
        <f t="shared" si="64"/>
        <v>0</v>
      </c>
      <c r="M205" s="54">
        <v>6685.6</v>
      </c>
    </row>
    <row r="206" spans="1:13" ht="13.5" customHeight="1">
      <c r="B206" s="3" t="s">
        <v>112</v>
      </c>
      <c r="C206" s="1" t="s">
        <v>28</v>
      </c>
      <c r="D206" s="1" t="s">
        <v>72</v>
      </c>
      <c r="E206" s="23" t="s">
        <v>30</v>
      </c>
      <c r="F206" s="34" t="s">
        <v>32</v>
      </c>
      <c r="G206" s="35" t="s">
        <v>49</v>
      </c>
      <c r="H206" s="35" t="s">
        <v>172</v>
      </c>
      <c r="I206" s="36" t="s">
        <v>187</v>
      </c>
      <c r="J206" s="36"/>
      <c r="K206" s="19">
        <v>17859946.670000006</v>
      </c>
      <c r="L206" s="19">
        <f t="shared" si="64"/>
        <v>0</v>
      </c>
      <c r="M206" s="54">
        <v>6685.6</v>
      </c>
    </row>
    <row r="207" spans="1:13" ht="13.5" customHeight="1">
      <c r="B207" s="2" t="s">
        <v>113</v>
      </c>
      <c r="C207" s="1" t="s">
        <v>28</v>
      </c>
      <c r="D207" s="1" t="s">
        <v>72</v>
      </c>
      <c r="E207" s="23" t="s">
        <v>30</v>
      </c>
      <c r="F207" s="23" t="s">
        <v>32</v>
      </c>
      <c r="G207" s="21" t="s">
        <v>49</v>
      </c>
      <c r="H207" s="21" t="s">
        <v>172</v>
      </c>
      <c r="I207" s="22" t="s">
        <v>187</v>
      </c>
      <c r="J207" s="26">
        <v>700</v>
      </c>
      <c r="K207" s="19">
        <v>17859946.670000006</v>
      </c>
      <c r="L207" s="19">
        <f t="shared" si="64"/>
        <v>0</v>
      </c>
      <c r="M207" s="54">
        <v>6685.6</v>
      </c>
    </row>
    <row r="208" spans="1:13" ht="13.5" customHeight="1">
      <c r="A208" s="5" t="s">
        <v>301</v>
      </c>
      <c r="B208" s="2" t="s">
        <v>112</v>
      </c>
      <c r="C208" s="1" t="s">
        <v>28</v>
      </c>
      <c r="D208" s="1" t="s">
        <v>72</v>
      </c>
      <c r="E208" s="23" t="s">
        <v>30</v>
      </c>
      <c r="F208" s="23" t="s">
        <v>32</v>
      </c>
      <c r="G208" s="21" t="s">
        <v>49</v>
      </c>
      <c r="H208" s="21" t="s">
        <v>172</v>
      </c>
      <c r="I208" s="22" t="s">
        <v>187</v>
      </c>
      <c r="J208" s="26">
        <v>730</v>
      </c>
      <c r="K208" s="19">
        <v>17859946.670000006</v>
      </c>
      <c r="L208" s="19"/>
      <c r="M208" s="54">
        <v>6685.6</v>
      </c>
    </row>
    <row r="209" spans="1:13" ht="13.5" customHeight="1">
      <c r="B209" s="2"/>
      <c r="C209" s="1"/>
      <c r="D209" s="1"/>
      <c r="E209" s="23"/>
      <c r="F209" s="23"/>
      <c r="G209" s="21"/>
      <c r="H209" s="21"/>
      <c r="I209" s="22"/>
      <c r="J209" s="26"/>
      <c r="K209" s="19"/>
      <c r="L209" s="19"/>
      <c r="M209" s="54"/>
    </row>
    <row r="210" spans="1:13" ht="38.25" customHeight="1">
      <c r="B210" s="28" t="s">
        <v>271</v>
      </c>
      <c r="C210" s="15" t="s">
        <v>114</v>
      </c>
      <c r="D210" s="15"/>
      <c r="E210" s="15"/>
      <c r="F210" s="61"/>
      <c r="G210" s="62"/>
      <c r="H210" s="62"/>
      <c r="I210" s="63"/>
      <c r="J210" s="15"/>
      <c r="K210" s="29">
        <v>233630631.68000001</v>
      </c>
      <c r="L210" s="29" t="e">
        <f>L211+L222+L277+L359+L353</f>
        <v>#REF!</v>
      </c>
      <c r="M210" s="56">
        <v>228763.4</v>
      </c>
    </row>
    <row r="211" spans="1:13" ht="16.5" customHeight="1">
      <c r="B211" s="28" t="s">
        <v>29</v>
      </c>
      <c r="C211" s="15" t="s">
        <v>114</v>
      </c>
      <c r="D211" s="15" t="s">
        <v>30</v>
      </c>
      <c r="E211" s="15"/>
      <c r="F211" s="61"/>
      <c r="G211" s="62"/>
      <c r="H211" s="62"/>
      <c r="I211" s="63"/>
      <c r="J211" s="15"/>
      <c r="K211" s="29">
        <v>9435153.5600000005</v>
      </c>
      <c r="L211" s="29" t="e">
        <f t="shared" ref="L211" si="65">L212</f>
        <v>#REF!</v>
      </c>
      <c r="M211" s="56">
        <v>9127.4</v>
      </c>
    </row>
    <row r="212" spans="1:13" ht="15.75" customHeight="1">
      <c r="B212" s="32" t="s">
        <v>71</v>
      </c>
      <c r="C212" s="15" t="s">
        <v>114</v>
      </c>
      <c r="D212" s="15" t="s">
        <v>30</v>
      </c>
      <c r="E212" s="12" t="s">
        <v>72</v>
      </c>
      <c r="F212" s="12"/>
      <c r="G212" s="13"/>
      <c r="H212" s="13"/>
      <c r="I212" s="8"/>
      <c r="J212" s="8"/>
      <c r="K212" s="31">
        <v>9435153.5600000005</v>
      </c>
      <c r="L212" s="31" t="e">
        <f>L213+L218</f>
        <v>#REF!</v>
      </c>
      <c r="M212" s="55">
        <v>9127.4</v>
      </c>
    </row>
    <row r="213" spans="1:13" ht="26.25" customHeight="1">
      <c r="B213" s="28" t="s">
        <v>393</v>
      </c>
      <c r="C213" s="15" t="s">
        <v>114</v>
      </c>
      <c r="D213" s="15" t="s">
        <v>30</v>
      </c>
      <c r="E213" s="12" t="s">
        <v>72</v>
      </c>
      <c r="F213" s="12" t="s">
        <v>30</v>
      </c>
      <c r="G213" s="13" t="s">
        <v>33</v>
      </c>
      <c r="H213" s="13" t="s">
        <v>172</v>
      </c>
      <c r="I213" s="8" t="s">
        <v>173</v>
      </c>
      <c r="J213" s="8"/>
      <c r="K213" s="31">
        <v>150533.33000000002</v>
      </c>
      <c r="L213" s="31" t="e">
        <f t="shared" ref="L213:L216" si="66">L214</f>
        <v>#REF!</v>
      </c>
      <c r="M213" s="55">
        <v>150.5</v>
      </c>
    </row>
    <row r="214" spans="1:13" ht="27" customHeight="1">
      <c r="B214" s="2" t="s">
        <v>284</v>
      </c>
      <c r="C214" s="1" t="s">
        <v>114</v>
      </c>
      <c r="D214" s="1" t="s">
        <v>30</v>
      </c>
      <c r="E214" s="23" t="s">
        <v>72</v>
      </c>
      <c r="F214" s="23" t="s">
        <v>30</v>
      </c>
      <c r="G214" s="21" t="s">
        <v>47</v>
      </c>
      <c r="H214" s="21" t="s">
        <v>172</v>
      </c>
      <c r="I214" s="22" t="s">
        <v>173</v>
      </c>
      <c r="J214" s="22"/>
      <c r="K214" s="19">
        <v>150533.33000000002</v>
      </c>
      <c r="L214" s="19" t="e">
        <f t="shared" si="66"/>
        <v>#REF!</v>
      </c>
      <c r="M214" s="54">
        <v>150.5</v>
      </c>
    </row>
    <row r="215" spans="1:13" ht="14.25" customHeight="1">
      <c r="B215" s="2" t="s">
        <v>180</v>
      </c>
      <c r="C215" s="1" t="s">
        <v>114</v>
      </c>
      <c r="D215" s="1" t="s">
        <v>30</v>
      </c>
      <c r="E215" s="23" t="s">
        <v>72</v>
      </c>
      <c r="F215" s="23" t="s">
        <v>30</v>
      </c>
      <c r="G215" s="21" t="s">
        <v>47</v>
      </c>
      <c r="H215" s="21" t="s">
        <v>172</v>
      </c>
      <c r="I215" s="22" t="s">
        <v>181</v>
      </c>
      <c r="J215" s="26"/>
      <c r="K215" s="19">
        <v>150533.33000000002</v>
      </c>
      <c r="L215" s="19" t="e">
        <f t="shared" si="66"/>
        <v>#REF!</v>
      </c>
      <c r="M215" s="54">
        <v>150.5</v>
      </c>
    </row>
    <row r="216" spans="1:13" ht="26.25" customHeight="1">
      <c r="B216" s="2" t="s">
        <v>243</v>
      </c>
      <c r="C216" s="1" t="s">
        <v>114</v>
      </c>
      <c r="D216" s="1" t="s">
        <v>30</v>
      </c>
      <c r="E216" s="23" t="s">
        <v>72</v>
      </c>
      <c r="F216" s="23" t="s">
        <v>30</v>
      </c>
      <c r="G216" s="21" t="s">
        <v>47</v>
      </c>
      <c r="H216" s="21" t="s">
        <v>172</v>
      </c>
      <c r="I216" s="22" t="s">
        <v>181</v>
      </c>
      <c r="J216" s="22" t="s">
        <v>51</v>
      </c>
      <c r="K216" s="19">
        <v>150533.33000000002</v>
      </c>
      <c r="L216" s="19" t="e">
        <f t="shared" si="66"/>
        <v>#REF!</v>
      </c>
      <c r="M216" s="54">
        <v>150.5</v>
      </c>
    </row>
    <row r="217" spans="1:13" ht="24.75" customHeight="1">
      <c r="A217" s="5" t="s">
        <v>300</v>
      </c>
      <c r="B217" s="2" t="s">
        <v>52</v>
      </c>
      <c r="C217" s="1" t="s">
        <v>114</v>
      </c>
      <c r="D217" s="1" t="s">
        <v>30</v>
      </c>
      <c r="E217" s="23" t="s">
        <v>72</v>
      </c>
      <c r="F217" s="23" t="s">
        <v>30</v>
      </c>
      <c r="G217" s="21" t="s">
        <v>47</v>
      </c>
      <c r="H217" s="21" t="s">
        <v>172</v>
      </c>
      <c r="I217" s="22" t="s">
        <v>181</v>
      </c>
      <c r="J217" s="22" t="s">
        <v>53</v>
      </c>
      <c r="K217" s="19">
        <v>150533.33000000002</v>
      </c>
      <c r="L217" s="19" t="e">
        <f>#REF!</f>
        <v>#REF!</v>
      </c>
      <c r="M217" s="54">
        <v>150.5</v>
      </c>
    </row>
    <row r="218" spans="1:13" ht="27" customHeight="1">
      <c r="A218" s="5" t="s">
        <v>336</v>
      </c>
      <c r="B218" s="28" t="s">
        <v>396</v>
      </c>
      <c r="C218" s="15" t="s">
        <v>114</v>
      </c>
      <c r="D218" s="15" t="s">
        <v>30</v>
      </c>
      <c r="E218" s="12" t="s">
        <v>72</v>
      </c>
      <c r="F218" s="12" t="s">
        <v>41</v>
      </c>
      <c r="G218" s="13" t="s">
        <v>33</v>
      </c>
      <c r="H218" s="13" t="s">
        <v>172</v>
      </c>
      <c r="I218" s="8" t="s">
        <v>173</v>
      </c>
      <c r="J218" s="8"/>
      <c r="K218" s="31">
        <v>9284620.2300000004</v>
      </c>
      <c r="L218" s="31" t="e">
        <f t="shared" ref="L218:L220" si="67">L219</f>
        <v>#REF!</v>
      </c>
      <c r="M218" s="55">
        <v>8976.9</v>
      </c>
    </row>
    <row r="219" spans="1:13" ht="14.25" customHeight="1">
      <c r="B219" s="2" t="s">
        <v>180</v>
      </c>
      <c r="C219" s="1" t="s">
        <v>114</v>
      </c>
      <c r="D219" s="1" t="s">
        <v>30</v>
      </c>
      <c r="E219" s="23" t="s">
        <v>72</v>
      </c>
      <c r="F219" s="23" t="s">
        <v>41</v>
      </c>
      <c r="G219" s="21" t="s">
        <v>33</v>
      </c>
      <c r="H219" s="21" t="s">
        <v>172</v>
      </c>
      <c r="I219" s="22" t="s">
        <v>181</v>
      </c>
      <c r="J219" s="26"/>
      <c r="K219" s="19">
        <v>9284620.2300000004</v>
      </c>
      <c r="L219" s="19" t="e">
        <f t="shared" si="67"/>
        <v>#REF!</v>
      </c>
      <c r="M219" s="54">
        <v>8976.9</v>
      </c>
    </row>
    <row r="220" spans="1:13" ht="24" customHeight="1">
      <c r="B220" s="2" t="s">
        <v>242</v>
      </c>
      <c r="C220" s="1" t="s">
        <v>114</v>
      </c>
      <c r="D220" s="1" t="s">
        <v>30</v>
      </c>
      <c r="E220" s="23" t="s">
        <v>72</v>
      </c>
      <c r="F220" s="23" t="s">
        <v>41</v>
      </c>
      <c r="G220" s="21" t="s">
        <v>33</v>
      </c>
      <c r="H220" s="21" t="s">
        <v>172</v>
      </c>
      <c r="I220" s="22" t="s">
        <v>181</v>
      </c>
      <c r="J220" s="22" t="s">
        <v>51</v>
      </c>
      <c r="K220" s="19">
        <v>9284620.2300000004</v>
      </c>
      <c r="L220" s="19" t="e">
        <f t="shared" si="67"/>
        <v>#REF!</v>
      </c>
      <c r="M220" s="54">
        <v>8976.9</v>
      </c>
    </row>
    <row r="221" spans="1:13" ht="26.25" customHeight="1">
      <c r="B221" s="2" t="s">
        <v>52</v>
      </c>
      <c r="C221" s="1" t="s">
        <v>114</v>
      </c>
      <c r="D221" s="1" t="s">
        <v>30</v>
      </c>
      <c r="E221" s="23" t="s">
        <v>72</v>
      </c>
      <c r="F221" s="23" t="s">
        <v>41</v>
      </c>
      <c r="G221" s="21" t="s">
        <v>33</v>
      </c>
      <c r="H221" s="21" t="s">
        <v>172</v>
      </c>
      <c r="I221" s="22" t="s">
        <v>181</v>
      </c>
      <c r="J221" s="22" t="s">
        <v>53</v>
      </c>
      <c r="K221" s="19">
        <v>9284620.2300000004</v>
      </c>
      <c r="L221" s="19" t="e">
        <f>SUM(#REF!)</f>
        <v>#REF!</v>
      </c>
      <c r="M221" s="54">
        <v>8976.9</v>
      </c>
    </row>
    <row r="222" spans="1:13" ht="17.25" customHeight="1">
      <c r="B222" s="32" t="s">
        <v>96</v>
      </c>
      <c r="C222" s="15" t="s">
        <v>114</v>
      </c>
      <c r="D222" s="15" t="s">
        <v>59</v>
      </c>
      <c r="E222" s="15"/>
      <c r="F222" s="61"/>
      <c r="G222" s="62"/>
      <c r="H222" s="62"/>
      <c r="I222" s="63"/>
      <c r="J222" s="15"/>
      <c r="K222" s="29">
        <v>145219853.55000001</v>
      </c>
      <c r="L222" s="29" t="e">
        <f>L223+L237+L264</f>
        <v>#REF!</v>
      </c>
      <c r="M222" s="56">
        <v>142925.10000000003</v>
      </c>
    </row>
    <row r="223" spans="1:13" ht="17.25" customHeight="1">
      <c r="B223" s="32" t="s">
        <v>119</v>
      </c>
      <c r="C223" s="15" t="s">
        <v>114</v>
      </c>
      <c r="D223" s="15" t="s">
        <v>59</v>
      </c>
      <c r="E223" s="15" t="s">
        <v>120</v>
      </c>
      <c r="F223" s="61"/>
      <c r="G223" s="62"/>
      <c r="H223" s="62"/>
      <c r="I223" s="63"/>
      <c r="J223" s="15"/>
      <c r="K223" s="29">
        <v>2790268.05</v>
      </c>
      <c r="L223" s="29" t="e">
        <f>L224+L233</f>
        <v>#REF!</v>
      </c>
      <c r="M223" s="56">
        <v>2777.7</v>
      </c>
    </row>
    <row r="224" spans="1:13" ht="28.5" customHeight="1">
      <c r="B224" s="32" t="s">
        <v>416</v>
      </c>
      <c r="C224" s="15" t="s">
        <v>114</v>
      </c>
      <c r="D224" s="15" t="s">
        <v>59</v>
      </c>
      <c r="E224" s="12" t="s">
        <v>120</v>
      </c>
      <c r="F224" s="12" t="s">
        <v>160</v>
      </c>
      <c r="G224" s="13" t="s">
        <v>33</v>
      </c>
      <c r="H224" s="13" t="s">
        <v>172</v>
      </c>
      <c r="I224" s="8" t="s">
        <v>173</v>
      </c>
      <c r="J224" s="8"/>
      <c r="K224" s="31">
        <v>2783342.05</v>
      </c>
      <c r="L224" s="31" t="e">
        <f>L225+L230</f>
        <v>#REF!</v>
      </c>
      <c r="M224" s="55">
        <v>2770.7</v>
      </c>
    </row>
    <row r="225" spans="1:13" ht="17.25" customHeight="1">
      <c r="A225" s="5" t="s">
        <v>329</v>
      </c>
      <c r="B225" s="3" t="s">
        <v>79</v>
      </c>
      <c r="C225" s="1" t="s">
        <v>114</v>
      </c>
      <c r="D225" s="1" t="s">
        <v>59</v>
      </c>
      <c r="E225" s="23" t="s">
        <v>120</v>
      </c>
      <c r="F225" s="34" t="s">
        <v>160</v>
      </c>
      <c r="G225" s="35" t="s">
        <v>33</v>
      </c>
      <c r="H225" s="35" t="s">
        <v>172</v>
      </c>
      <c r="I225" s="36" t="s">
        <v>182</v>
      </c>
      <c r="J225" s="36"/>
      <c r="K225" s="19">
        <v>2014448.31</v>
      </c>
      <c r="L225" s="19" t="e">
        <f>L226+L228</f>
        <v>#REF!</v>
      </c>
      <c r="M225" s="54">
        <v>2001.8</v>
      </c>
    </row>
    <row r="226" spans="1:13" ht="40.5" customHeight="1">
      <c r="B226" s="2" t="s">
        <v>36</v>
      </c>
      <c r="C226" s="1" t="s">
        <v>114</v>
      </c>
      <c r="D226" s="1" t="s">
        <v>59</v>
      </c>
      <c r="E226" s="23" t="s">
        <v>120</v>
      </c>
      <c r="F226" s="23" t="s">
        <v>160</v>
      </c>
      <c r="G226" s="21" t="s">
        <v>33</v>
      </c>
      <c r="H226" s="21" t="s">
        <v>172</v>
      </c>
      <c r="I226" s="22" t="s">
        <v>182</v>
      </c>
      <c r="J226" s="26">
        <v>100</v>
      </c>
      <c r="K226" s="19">
        <v>1885569</v>
      </c>
      <c r="L226" s="19" t="e">
        <f t="shared" ref="L226" si="68">L227</f>
        <v>#REF!</v>
      </c>
      <c r="M226" s="54">
        <v>1885.5</v>
      </c>
    </row>
    <row r="227" spans="1:13" ht="15" customHeight="1">
      <c r="B227" s="2" t="s">
        <v>93</v>
      </c>
      <c r="C227" s="1" t="s">
        <v>114</v>
      </c>
      <c r="D227" s="1" t="s">
        <v>59</v>
      </c>
      <c r="E227" s="23" t="s">
        <v>120</v>
      </c>
      <c r="F227" s="23" t="s">
        <v>160</v>
      </c>
      <c r="G227" s="21" t="s">
        <v>33</v>
      </c>
      <c r="H227" s="21" t="s">
        <v>172</v>
      </c>
      <c r="I227" s="22" t="s">
        <v>182</v>
      </c>
      <c r="J227" s="26">
        <v>110</v>
      </c>
      <c r="K227" s="19">
        <v>1885569</v>
      </c>
      <c r="L227" s="19" t="e">
        <f>#REF!+#REF!</f>
        <v>#REF!</v>
      </c>
      <c r="M227" s="54">
        <v>1885.5</v>
      </c>
    </row>
    <row r="228" spans="1:13" ht="24" customHeight="1">
      <c r="B228" s="2" t="s">
        <v>242</v>
      </c>
      <c r="C228" s="1" t="s">
        <v>114</v>
      </c>
      <c r="D228" s="1" t="s">
        <v>59</v>
      </c>
      <c r="E228" s="23" t="s">
        <v>120</v>
      </c>
      <c r="F228" s="23" t="s">
        <v>160</v>
      </c>
      <c r="G228" s="21" t="s">
        <v>33</v>
      </c>
      <c r="H228" s="21" t="s">
        <v>172</v>
      </c>
      <c r="I228" s="22" t="s">
        <v>182</v>
      </c>
      <c r="J228" s="26">
        <v>200</v>
      </c>
      <c r="K228" s="19">
        <v>128879.31000000001</v>
      </c>
      <c r="L228" s="19" t="e">
        <f t="shared" ref="L228" si="69">L229</f>
        <v>#REF!</v>
      </c>
      <c r="M228" s="54">
        <v>116.3</v>
      </c>
    </row>
    <row r="229" spans="1:13" ht="22.5" customHeight="1">
      <c r="B229" s="2" t="s">
        <v>52</v>
      </c>
      <c r="C229" s="1" t="s">
        <v>114</v>
      </c>
      <c r="D229" s="1" t="s">
        <v>59</v>
      </c>
      <c r="E229" s="23" t="s">
        <v>120</v>
      </c>
      <c r="F229" s="23" t="s">
        <v>160</v>
      </c>
      <c r="G229" s="21" t="s">
        <v>33</v>
      </c>
      <c r="H229" s="21" t="s">
        <v>172</v>
      </c>
      <c r="I229" s="22" t="s">
        <v>182</v>
      </c>
      <c r="J229" s="26">
        <v>240</v>
      </c>
      <c r="K229" s="19">
        <v>128879.31000000001</v>
      </c>
      <c r="L229" s="19" t="e">
        <f>SUM(#REF!)</f>
        <v>#REF!</v>
      </c>
      <c r="M229" s="54">
        <v>116.3</v>
      </c>
    </row>
    <row r="230" spans="1:13" ht="27.75" customHeight="1">
      <c r="A230" s="5" t="s">
        <v>329</v>
      </c>
      <c r="B230" s="3" t="s">
        <v>233</v>
      </c>
      <c r="C230" s="1" t="s">
        <v>114</v>
      </c>
      <c r="D230" s="1" t="s">
        <v>59</v>
      </c>
      <c r="E230" s="23" t="s">
        <v>120</v>
      </c>
      <c r="F230" s="34" t="s">
        <v>160</v>
      </c>
      <c r="G230" s="35" t="s">
        <v>33</v>
      </c>
      <c r="H230" s="35" t="s">
        <v>172</v>
      </c>
      <c r="I230" s="36" t="s">
        <v>232</v>
      </c>
      <c r="J230" s="36"/>
      <c r="K230" s="39">
        <v>768893.74</v>
      </c>
      <c r="L230" s="39" t="e">
        <f t="shared" ref="L230:L231" si="70">L231</f>
        <v>#REF!</v>
      </c>
      <c r="M230" s="53">
        <v>768.9</v>
      </c>
    </row>
    <row r="231" spans="1:13" ht="16.5" customHeight="1">
      <c r="B231" s="2" t="s">
        <v>243</v>
      </c>
      <c r="C231" s="1" t="s">
        <v>114</v>
      </c>
      <c r="D231" s="1" t="s">
        <v>59</v>
      </c>
      <c r="E231" s="23" t="s">
        <v>120</v>
      </c>
      <c r="F231" s="23" t="s">
        <v>160</v>
      </c>
      <c r="G231" s="21" t="s">
        <v>33</v>
      </c>
      <c r="H231" s="21" t="s">
        <v>172</v>
      </c>
      <c r="I231" s="22" t="s">
        <v>232</v>
      </c>
      <c r="J231" s="26">
        <v>200</v>
      </c>
      <c r="K231" s="19">
        <v>768893.74</v>
      </c>
      <c r="L231" s="19" t="e">
        <f t="shared" si="70"/>
        <v>#REF!</v>
      </c>
      <c r="M231" s="54">
        <v>768.9</v>
      </c>
    </row>
    <row r="232" spans="1:13" ht="25.5" customHeight="1">
      <c r="B232" s="2" t="s">
        <v>52</v>
      </c>
      <c r="C232" s="1" t="s">
        <v>114</v>
      </c>
      <c r="D232" s="1" t="s">
        <v>59</v>
      </c>
      <c r="E232" s="23" t="s">
        <v>120</v>
      </c>
      <c r="F232" s="23" t="s">
        <v>160</v>
      </c>
      <c r="G232" s="21" t="s">
        <v>33</v>
      </c>
      <c r="H232" s="21" t="s">
        <v>172</v>
      </c>
      <c r="I232" s="22" t="s">
        <v>232</v>
      </c>
      <c r="J232" s="26">
        <v>240</v>
      </c>
      <c r="K232" s="19">
        <v>768893.74</v>
      </c>
      <c r="L232" s="19" t="e">
        <f>#REF!+#REF!+#REF!</f>
        <v>#REF!</v>
      </c>
      <c r="M232" s="54">
        <v>768.9</v>
      </c>
    </row>
    <row r="233" spans="1:13" ht="24">
      <c r="B233" s="33" t="s">
        <v>24</v>
      </c>
      <c r="C233" s="15" t="s">
        <v>114</v>
      </c>
      <c r="D233" s="15" t="s">
        <v>59</v>
      </c>
      <c r="E233" s="12" t="s">
        <v>120</v>
      </c>
      <c r="F233" s="12" t="s">
        <v>25</v>
      </c>
      <c r="G233" s="13" t="s">
        <v>33</v>
      </c>
      <c r="H233" s="13" t="s">
        <v>172</v>
      </c>
      <c r="I233" s="8" t="s">
        <v>173</v>
      </c>
      <c r="J233" s="8"/>
      <c r="K233" s="31">
        <v>6926</v>
      </c>
      <c r="L233" s="31" t="e">
        <f t="shared" ref="L233:L235" si="71">L234</f>
        <v>#REF!</v>
      </c>
      <c r="M233" s="55">
        <v>7</v>
      </c>
    </row>
    <row r="234" spans="1:13" ht="15.75" customHeight="1">
      <c r="A234" s="5" t="s">
        <v>341</v>
      </c>
      <c r="B234" s="3" t="s">
        <v>342</v>
      </c>
      <c r="C234" s="1" t="s">
        <v>114</v>
      </c>
      <c r="D234" s="1" t="s">
        <v>59</v>
      </c>
      <c r="E234" s="23" t="s">
        <v>120</v>
      </c>
      <c r="F234" s="34" t="s">
        <v>25</v>
      </c>
      <c r="G234" s="35" t="s">
        <v>33</v>
      </c>
      <c r="H234" s="35" t="s">
        <v>172</v>
      </c>
      <c r="I234" s="36" t="s">
        <v>340</v>
      </c>
      <c r="J234" s="36"/>
      <c r="K234" s="19">
        <v>6926</v>
      </c>
      <c r="L234" s="19" t="e">
        <f t="shared" si="71"/>
        <v>#REF!</v>
      </c>
      <c r="M234" s="54">
        <v>7</v>
      </c>
    </row>
    <row r="235" spans="1:13" ht="24.75" customHeight="1">
      <c r="B235" s="2" t="s">
        <v>36</v>
      </c>
      <c r="C235" s="1" t="s">
        <v>114</v>
      </c>
      <c r="D235" s="1" t="s">
        <v>59</v>
      </c>
      <c r="E235" s="23" t="s">
        <v>120</v>
      </c>
      <c r="F235" s="23" t="s">
        <v>25</v>
      </c>
      <c r="G235" s="21" t="s">
        <v>33</v>
      </c>
      <c r="H235" s="21" t="s">
        <v>172</v>
      </c>
      <c r="I235" s="22" t="s">
        <v>340</v>
      </c>
      <c r="J235" s="26">
        <v>100</v>
      </c>
      <c r="K235" s="19">
        <v>6926</v>
      </c>
      <c r="L235" s="19" t="e">
        <f t="shared" si="71"/>
        <v>#REF!</v>
      </c>
      <c r="M235" s="54">
        <v>7</v>
      </c>
    </row>
    <row r="236" spans="1:13" ht="14.25" customHeight="1">
      <c r="B236" s="2" t="s">
        <v>93</v>
      </c>
      <c r="C236" s="1" t="s">
        <v>114</v>
      </c>
      <c r="D236" s="1" t="s">
        <v>59</v>
      </c>
      <c r="E236" s="23" t="s">
        <v>120</v>
      </c>
      <c r="F236" s="23" t="s">
        <v>25</v>
      </c>
      <c r="G236" s="21" t="s">
        <v>33</v>
      </c>
      <c r="H236" s="21" t="s">
        <v>172</v>
      </c>
      <c r="I236" s="22" t="s">
        <v>340</v>
      </c>
      <c r="J236" s="26">
        <v>110</v>
      </c>
      <c r="K236" s="19">
        <v>6926</v>
      </c>
      <c r="L236" s="19" t="e">
        <f>SUM(#REF!)</f>
        <v>#REF!</v>
      </c>
      <c r="M236" s="54">
        <v>7</v>
      </c>
    </row>
    <row r="237" spans="1:13" ht="14.25" customHeight="1">
      <c r="B237" s="32" t="s">
        <v>121</v>
      </c>
      <c r="C237" s="15" t="s">
        <v>114</v>
      </c>
      <c r="D237" s="15" t="s">
        <v>59</v>
      </c>
      <c r="E237" s="15" t="s">
        <v>92</v>
      </c>
      <c r="F237" s="61"/>
      <c r="G237" s="62"/>
      <c r="H237" s="62"/>
      <c r="I237" s="63"/>
      <c r="J237" s="15"/>
      <c r="K237" s="29">
        <v>135945945.00999999</v>
      </c>
      <c r="L237" s="29" t="e">
        <f>L238+L245</f>
        <v>#REF!</v>
      </c>
      <c r="M237" s="56">
        <v>133688.90000000002</v>
      </c>
    </row>
    <row r="238" spans="1:13" ht="27" customHeight="1">
      <c r="B238" s="33" t="s">
        <v>391</v>
      </c>
      <c r="C238" s="15" t="s">
        <v>114</v>
      </c>
      <c r="D238" s="15" t="s">
        <v>59</v>
      </c>
      <c r="E238" s="12" t="s">
        <v>92</v>
      </c>
      <c r="F238" s="12" t="s">
        <v>142</v>
      </c>
      <c r="G238" s="13" t="s">
        <v>33</v>
      </c>
      <c r="H238" s="13" t="s">
        <v>172</v>
      </c>
      <c r="I238" s="8" t="s">
        <v>173</v>
      </c>
      <c r="J238" s="8"/>
      <c r="K238" s="31">
        <v>2475713.2800000003</v>
      </c>
      <c r="L238" s="31" t="e">
        <f>L242+L239</f>
        <v>#REF!</v>
      </c>
      <c r="M238" s="55">
        <v>575.70000000000005</v>
      </c>
    </row>
    <row r="239" spans="1:13" ht="50.25" customHeight="1">
      <c r="A239" s="5" t="s">
        <v>330</v>
      </c>
      <c r="B239" s="40" t="s">
        <v>352</v>
      </c>
      <c r="C239" s="1" t="s">
        <v>114</v>
      </c>
      <c r="D239" s="1" t="s">
        <v>59</v>
      </c>
      <c r="E239" s="23" t="s">
        <v>92</v>
      </c>
      <c r="F239" s="23" t="s">
        <v>142</v>
      </c>
      <c r="G239" s="21" t="s">
        <v>33</v>
      </c>
      <c r="H239" s="21" t="s">
        <v>172</v>
      </c>
      <c r="I239" s="22" t="s">
        <v>351</v>
      </c>
      <c r="J239" s="36"/>
      <c r="K239" s="19">
        <v>557575.20000000007</v>
      </c>
      <c r="L239" s="19" t="e">
        <f t="shared" ref="L239:L240" si="72">L240</f>
        <v>#REF!</v>
      </c>
      <c r="M239" s="54">
        <v>557.6</v>
      </c>
    </row>
    <row r="240" spans="1:13" ht="24" customHeight="1">
      <c r="B240" s="2" t="s">
        <v>115</v>
      </c>
      <c r="C240" s="1" t="s">
        <v>114</v>
      </c>
      <c r="D240" s="1" t="s">
        <v>59</v>
      </c>
      <c r="E240" s="23" t="s">
        <v>92</v>
      </c>
      <c r="F240" s="23" t="s">
        <v>142</v>
      </c>
      <c r="G240" s="21" t="s">
        <v>33</v>
      </c>
      <c r="H240" s="21" t="s">
        <v>172</v>
      </c>
      <c r="I240" s="22" t="s">
        <v>351</v>
      </c>
      <c r="J240" s="26">
        <v>400</v>
      </c>
      <c r="K240" s="19">
        <v>557575.20000000007</v>
      </c>
      <c r="L240" s="19" t="e">
        <f t="shared" si="72"/>
        <v>#REF!</v>
      </c>
      <c r="M240" s="54">
        <v>557.6</v>
      </c>
    </row>
    <row r="241" spans="1:13">
      <c r="B241" s="51" t="s">
        <v>117</v>
      </c>
      <c r="C241" s="1" t="s">
        <v>114</v>
      </c>
      <c r="D241" s="1" t="s">
        <v>59</v>
      </c>
      <c r="E241" s="23" t="s">
        <v>92</v>
      </c>
      <c r="F241" s="23" t="s">
        <v>142</v>
      </c>
      <c r="G241" s="21" t="s">
        <v>33</v>
      </c>
      <c r="H241" s="21" t="s">
        <v>172</v>
      </c>
      <c r="I241" s="22" t="s">
        <v>351</v>
      </c>
      <c r="J241" s="26">
        <v>410</v>
      </c>
      <c r="K241" s="19">
        <v>557575.20000000007</v>
      </c>
      <c r="L241" s="19" t="e">
        <f>SUM(#REF!)</f>
        <v>#REF!</v>
      </c>
      <c r="M241" s="54">
        <v>557.6</v>
      </c>
    </row>
    <row r="242" spans="1:13" ht="25.5" customHeight="1">
      <c r="A242" s="5" t="s">
        <v>330</v>
      </c>
      <c r="B242" s="3" t="s">
        <v>254</v>
      </c>
      <c r="C242" s="1" t="s">
        <v>114</v>
      </c>
      <c r="D242" s="1" t="s">
        <v>59</v>
      </c>
      <c r="E242" s="23" t="s">
        <v>92</v>
      </c>
      <c r="F242" s="23" t="s">
        <v>142</v>
      </c>
      <c r="G242" s="21" t="s">
        <v>33</v>
      </c>
      <c r="H242" s="21" t="s">
        <v>172</v>
      </c>
      <c r="I242" s="22" t="s">
        <v>188</v>
      </c>
      <c r="J242" s="36"/>
      <c r="K242" s="19">
        <v>1918138.08</v>
      </c>
      <c r="L242" s="19" t="e">
        <f t="shared" ref="L242:L243" si="73">L243</f>
        <v>#REF!</v>
      </c>
      <c r="M242" s="54">
        <v>18.100000000000001</v>
      </c>
    </row>
    <row r="243" spans="1:13" ht="24" customHeight="1">
      <c r="B243" s="2" t="s">
        <v>115</v>
      </c>
      <c r="C243" s="1" t="s">
        <v>114</v>
      </c>
      <c r="D243" s="1" t="s">
        <v>59</v>
      </c>
      <c r="E243" s="23" t="s">
        <v>92</v>
      </c>
      <c r="F243" s="23" t="s">
        <v>142</v>
      </c>
      <c r="G243" s="21" t="s">
        <v>33</v>
      </c>
      <c r="H243" s="21" t="s">
        <v>172</v>
      </c>
      <c r="I243" s="22" t="s">
        <v>188</v>
      </c>
      <c r="J243" s="26">
        <v>400</v>
      </c>
      <c r="K243" s="19">
        <v>1918138.08</v>
      </c>
      <c r="L243" s="19" t="e">
        <f t="shared" si="73"/>
        <v>#REF!</v>
      </c>
      <c r="M243" s="54">
        <v>18.100000000000001</v>
      </c>
    </row>
    <row r="244" spans="1:13">
      <c r="B244" s="51" t="s">
        <v>117</v>
      </c>
      <c r="C244" s="1" t="s">
        <v>114</v>
      </c>
      <c r="D244" s="1" t="s">
        <v>59</v>
      </c>
      <c r="E244" s="23" t="s">
        <v>92</v>
      </c>
      <c r="F244" s="23" t="s">
        <v>142</v>
      </c>
      <c r="G244" s="21" t="s">
        <v>33</v>
      </c>
      <c r="H244" s="21" t="s">
        <v>172</v>
      </c>
      <c r="I244" s="22" t="s">
        <v>188</v>
      </c>
      <c r="J244" s="26">
        <v>410</v>
      </c>
      <c r="K244" s="19">
        <v>1918138.08</v>
      </c>
      <c r="L244" s="19" t="e">
        <f>SUM(#REF!)</f>
        <v>#REF!</v>
      </c>
      <c r="M244" s="54">
        <v>18.100000000000001</v>
      </c>
    </row>
    <row r="245" spans="1:13" ht="26.25" customHeight="1">
      <c r="B245" s="32" t="s">
        <v>416</v>
      </c>
      <c r="C245" s="15" t="s">
        <v>114</v>
      </c>
      <c r="D245" s="15" t="s">
        <v>59</v>
      </c>
      <c r="E245" s="12" t="s">
        <v>92</v>
      </c>
      <c r="F245" s="12" t="s">
        <v>160</v>
      </c>
      <c r="G245" s="13" t="s">
        <v>33</v>
      </c>
      <c r="H245" s="13" t="s">
        <v>172</v>
      </c>
      <c r="I245" s="8" t="s">
        <v>173</v>
      </c>
      <c r="J245" s="8"/>
      <c r="K245" s="31">
        <v>133470231.72999999</v>
      </c>
      <c r="L245" s="31" t="e">
        <f>L246+L249+L254+L260+L257</f>
        <v>#REF!</v>
      </c>
      <c r="M245" s="55">
        <v>133113.20000000001</v>
      </c>
    </row>
    <row r="246" spans="1:13" ht="27.75" customHeight="1">
      <c r="A246" s="5" t="s">
        <v>330</v>
      </c>
      <c r="B246" s="37" t="s">
        <v>267</v>
      </c>
      <c r="C246" s="1" t="s">
        <v>114</v>
      </c>
      <c r="D246" s="1" t="s">
        <v>59</v>
      </c>
      <c r="E246" s="23" t="s">
        <v>92</v>
      </c>
      <c r="F246" s="34" t="s">
        <v>160</v>
      </c>
      <c r="G246" s="35" t="s">
        <v>33</v>
      </c>
      <c r="H246" s="35" t="s">
        <v>172</v>
      </c>
      <c r="I246" s="36" t="s">
        <v>183</v>
      </c>
      <c r="J246" s="36"/>
      <c r="K246" s="19">
        <v>165760</v>
      </c>
      <c r="L246" s="19" t="e">
        <f t="shared" ref="L246:L247" si="74">L247</f>
        <v>#REF!</v>
      </c>
      <c r="M246" s="54">
        <v>165.8</v>
      </c>
    </row>
    <row r="247" spans="1:13" ht="24" customHeight="1">
      <c r="B247" s="2" t="s">
        <v>242</v>
      </c>
      <c r="C247" s="1" t="s">
        <v>114</v>
      </c>
      <c r="D247" s="1" t="s">
        <v>59</v>
      </c>
      <c r="E247" s="23" t="s">
        <v>92</v>
      </c>
      <c r="F247" s="23" t="s">
        <v>160</v>
      </c>
      <c r="G247" s="21" t="s">
        <v>33</v>
      </c>
      <c r="H247" s="21" t="s">
        <v>172</v>
      </c>
      <c r="I247" s="22" t="s">
        <v>183</v>
      </c>
      <c r="J247" s="26">
        <v>200</v>
      </c>
      <c r="K247" s="19">
        <v>165760</v>
      </c>
      <c r="L247" s="19" t="e">
        <f t="shared" si="74"/>
        <v>#REF!</v>
      </c>
      <c r="M247" s="54">
        <v>165.8</v>
      </c>
    </row>
    <row r="248" spans="1:13" ht="22.5" customHeight="1">
      <c r="B248" s="2" t="s">
        <v>212</v>
      </c>
      <c r="C248" s="1" t="s">
        <v>114</v>
      </c>
      <c r="D248" s="1" t="s">
        <v>59</v>
      </c>
      <c r="E248" s="23" t="s">
        <v>92</v>
      </c>
      <c r="F248" s="23" t="s">
        <v>160</v>
      </c>
      <c r="G248" s="21" t="s">
        <v>33</v>
      </c>
      <c r="H248" s="21" t="s">
        <v>172</v>
      </c>
      <c r="I248" s="22" t="s">
        <v>183</v>
      </c>
      <c r="J248" s="26">
        <v>240</v>
      </c>
      <c r="K248" s="19">
        <v>165760</v>
      </c>
      <c r="L248" s="19" t="e">
        <f>#REF!+#REF!</f>
        <v>#REF!</v>
      </c>
      <c r="M248" s="54">
        <v>165.8</v>
      </c>
    </row>
    <row r="249" spans="1:13" ht="27.75" customHeight="1">
      <c r="A249" s="5" t="s">
        <v>330</v>
      </c>
      <c r="B249" s="6" t="s">
        <v>122</v>
      </c>
      <c r="C249" s="1" t="s">
        <v>114</v>
      </c>
      <c r="D249" s="1" t="s">
        <v>59</v>
      </c>
      <c r="E249" s="23" t="s">
        <v>92</v>
      </c>
      <c r="F249" s="34" t="s">
        <v>160</v>
      </c>
      <c r="G249" s="35" t="s">
        <v>33</v>
      </c>
      <c r="H249" s="35" t="s">
        <v>172</v>
      </c>
      <c r="I249" s="36" t="s">
        <v>189</v>
      </c>
      <c r="J249" s="36"/>
      <c r="K249" s="39">
        <v>45711741.869999997</v>
      </c>
      <c r="L249" s="39" t="e">
        <f>L250+L252</f>
        <v>#REF!</v>
      </c>
      <c r="M249" s="53">
        <v>45710.9</v>
      </c>
    </row>
    <row r="250" spans="1:13" ht="24" customHeight="1">
      <c r="B250" s="2" t="s">
        <v>243</v>
      </c>
      <c r="C250" s="1" t="s">
        <v>114</v>
      </c>
      <c r="D250" s="1" t="s">
        <v>59</v>
      </c>
      <c r="E250" s="23" t="s">
        <v>92</v>
      </c>
      <c r="F250" s="23" t="s">
        <v>160</v>
      </c>
      <c r="G250" s="21" t="s">
        <v>33</v>
      </c>
      <c r="H250" s="21" t="s">
        <v>172</v>
      </c>
      <c r="I250" s="22" t="s">
        <v>189</v>
      </c>
      <c r="J250" s="26">
        <v>200</v>
      </c>
      <c r="K250" s="19">
        <v>3190321.9099999997</v>
      </c>
      <c r="L250" s="19" t="e">
        <f t="shared" ref="L250" si="75">L251</f>
        <v>#REF!</v>
      </c>
      <c r="M250" s="54">
        <v>3189.5000000000005</v>
      </c>
    </row>
    <row r="251" spans="1:13" ht="22.5" customHeight="1">
      <c r="B251" s="2" t="s">
        <v>52</v>
      </c>
      <c r="C251" s="1" t="s">
        <v>114</v>
      </c>
      <c r="D251" s="1" t="s">
        <v>59</v>
      </c>
      <c r="E251" s="23" t="s">
        <v>92</v>
      </c>
      <c r="F251" s="23" t="s">
        <v>160</v>
      </c>
      <c r="G251" s="21" t="s">
        <v>33</v>
      </c>
      <c r="H251" s="21" t="s">
        <v>172</v>
      </c>
      <c r="I251" s="22" t="s">
        <v>189</v>
      </c>
      <c r="J251" s="26">
        <v>240</v>
      </c>
      <c r="K251" s="19">
        <v>3190321.9099999997</v>
      </c>
      <c r="L251" s="19" t="e">
        <f>SUM(#REF!)</f>
        <v>#REF!</v>
      </c>
      <c r="M251" s="54">
        <v>3189.5000000000005</v>
      </c>
    </row>
    <row r="252" spans="1:13" ht="15" customHeight="1">
      <c r="B252" s="2" t="s">
        <v>54</v>
      </c>
      <c r="C252" s="1" t="s">
        <v>114</v>
      </c>
      <c r="D252" s="1" t="s">
        <v>59</v>
      </c>
      <c r="E252" s="23" t="s">
        <v>92</v>
      </c>
      <c r="F252" s="23" t="s">
        <v>160</v>
      </c>
      <c r="G252" s="21" t="s">
        <v>33</v>
      </c>
      <c r="H252" s="21" t="s">
        <v>172</v>
      </c>
      <c r="I252" s="22" t="s">
        <v>189</v>
      </c>
      <c r="J252" s="26">
        <v>800</v>
      </c>
      <c r="K252" s="19">
        <v>42521419.960000001</v>
      </c>
      <c r="L252" s="19" t="e">
        <f t="shared" ref="L252" si="76">L253</f>
        <v>#REF!</v>
      </c>
      <c r="M252" s="54">
        <v>42521.4</v>
      </c>
    </row>
    <row r="253" spans="1:13" ht="27" customHeight="1">
      <c r="B253" s="2" t="s">
        <v>207</v>
      </c>
      <c r="C253" s="1" t="s">
        <v>114</v>
      </c>
      <c r="D253" s="1" t="s">
        <v>59</v>
      </c>
      <c r="E253" s="23" t="s">
        <v>92</v>
      </c>
      <c r="F253" s="23" t="s">
        <v>160</v>
      </c>
      <c r="G253" s="21" t="s">
        <v>33</v>
      </c>
      <c r="H253" s="21" t="s">
        <v>172</v>
      </c>
      <c r="I253" s="22" t="s">
        <v>189</v>
      </c>
      <c r="J253" s="26">
        <v>810</v>
      </c>
      <c r="K253" s="19">
        <v>42521419.960000001</v>
      </c>
      <c r="L253" s="19" t="e">
        <f>SUM(#REF!)</f>
        <v>#REF!</v>
      </c>
      <c r="M253" s="54">
        <v>42521.4</v>
      </c>
    </row>
    <row r="254" spans="1:13" ht="64.5" customHeight="1">
      <c r="A254" s="5" t="s">
        <v>330</v>
      </c>
      <c r="B254" s="37" t="s">
        <v>223</v>
      </c>
      <c r="C254" s="1" t="s">
        <v>114</v>
      </c>
      <c r="D254" s="1" t="s">
        <v>59</v>
      </c>
      <c r="E254" s="23" t="s">
        <v>92</v>
      </c>
      <c r="F254" s="34" t="s">
        <v>160</v>
      </c>
      <c r="G254" s="35" t="s">
        <v>33</v>
      </c>
      <c r="H254" s="35" t="s">
        <v>172</v>
      </c>
      <c r="I254" s="36" t="s">
        <v>247</v>
      </c>
      <c r="J254" s="36"/>
      <c r="K254" s="39">
        <v>14955789.469999999</v>
      </c>
      <c r="L254" s="39" t="e">
        <f t="shared" ref="L254:L255" si="77">L255</f>
        <v>#REF!</v>
      </c>
      <c r="M254" s="53">
        <v>14955.800000000001</v>
      </c>
    </row>
    <row r="255" spans="1:13" ht="24" customHeight="1">
      <c r="B255" s="2" t="s">
        <v>244</v>
      </c>
      <c r="C255" s="1" t="s">
        <v>114</v>
      </c>
      <c r="D255" s="1" t="s">
        <v>59</v>
      </c>
      <c r="E255" s="23" t="s">
        <v>92</v>
      </c>
      <c r="F255" s="23" t="s">
        <v>160</v>
      </c>
      <c r="G255" s="21" t="s">
        <v>33</v>
      </c>
      <c r="H255" s="21" t="s">
        <v>172</v>
      </c>
      <c r="I255" s="22" t="s">
        <v>247</v>
      </c>
      <c r="J255" s="26">
        <v>200</v>
      </c>
      <c r="K255" s="19">
        <v>14955789.469999999</v>
      </c>
      <c r="L255" s="19" t="e">
        <f t="shared" si="77"/>
        <v>#REF!</v>
      </c>
      <c r="M255" s="54">
        <v>14955.800000000001</v>
      </c>
    </row>
    <row r="256" spans="1:13" ht="22.5" customHeight="1">
      <c r="B256" s="2" t="s">
        <v>52</v>
      </c>
      <c r="C256" s="1" t="s">
        <v>114</v>
      </c>
      <c r="D256" s="1" t="s">
        <v>59</v>
      </c>
      <c r="E256" s="23" t="s">
        <v>92</v>
      </c>
      <c r="F256" s="23" t="s">
        <v>160</v>
      </c>
      <c r="G256" s="21" t="s">
        <v>33</v>
      </c>
      <c r="H256" s="21" t="s">
        <v>172</v>
      </c>
      <c r="I256" s="22" t="s">
        <v>247</v>
      </c>
      <c r="J256" s="26">
        <v>240</v>
      </c>
      <c r="K256" s="19">
        <v>14955789.469999999</v>
      </c>
      <c r="L256" s="19" t="e">
        <f>#REF!+#REF!</f>
        <v>#REF!</v>
      </c>
      <c r="M256" s="54">
        <v>14955.800000000001</v>
      </c>
    </row>
    <row r="257" spans="1:13" ht="28.5" customHeight="1">
      <c r="A257" s="5" t="s">
        <v>330</v>
      </c>
      <c r="B257" s="37" t="s">
        <v>357</v>
      </c>
      <c r="C257" s="1" t="s">
        <v>114</v>
      </c>
      <c r="D257" s="1" t="s">
        <v>59</v>
      </c>
      <c r="E257" s="23" t="s">
        <v>92</v>
      </c>
      <c r="F257" s="34" t="s">
        <v>160</v>
      </c>
      <c r="G257" s="35" t="s">
        <v>33</v>
      </c>
      <c r="H257" s="35" t="s">
        <v>172</v>
      </c>
      <c r="I257" s="36" t="s">
        <v>356</v>
      </c>
      <c r="J257" s="36"/>
      <c r="K257" s="39">
        <v>67835448</v>
      </c>
      <c r="L257" s="39" t="e">
        <f t="shared" ref="L257:L258" si="78">L258</f>
        <v>#REF!</v>
      </c>
      <c r="M257" s="53">
        <v>67479.199999999997</v>
      </c>
    </row>
    <row r="258" spans="1:13" ht="24" customHeight="1">
      <c r="B258" s="2" t="s">
        <v>244</v>
      </c>
      <c r="C258" s="1" t="s">
        <v>114</v>
      </c>
      <c r="D258" s="1" t="s">
        <v>59</v>
      </c>
      <c r="E258" s="23" t="s">
        <v>92</v>
      </c>
      <c r="F258" s="23" t="s">
        <v>160</v>
      </c>
      <c r="G258" s="21" t="s">
        <v>33</v>
      </c>
      <c r="H258" s="21" t="s">
        <v>172</v>
      </c>
      <c r="I258" s="22" t="s">
        <v>356</v>
      </c>
      <c r="J258" s="26">
        <v>200</v>
      </c>
      <c r="K258" s="19">
        <v>67835448</v>
      </c>
      <c r="L258" s="19" t="e">
        <f t="shared" si="78"/>
        <v>#REF!</v>
      </c>
      <c r="M258" s="54">
        <v>67479.199999999997</v>
      </c>
    </row>
    <row r="259" spans="1:13" ht="22.5" customHeight="1">
      <c r="B259" s="2" t="s">
        <v>52</v>
      </c>
      <c r="C259" s="1" t="s">
        <v>114</v>
      </c>
      <c r="D259" s="1" t="s">
        <v>59</v>
      </c>
      <c r="E259" s="23" t="s">
        <v>92</v>
      </c>
      <c r="F259" s="23" t="s">
        <v>160</v>
      </c>
      <c r="G259" s="21" t="s">
        <v>33</v>
      </c>
      <c r="H259" s="21" t="s">
        <v>172</v>
      </c>
      <c r="I259" s="22" t="s">
        <v>356</v>
      </c>
      <c r="J259" s="26">
        <v>240</v>
      </c>
      <c r="K259" s="19">
        <v>67835448</v>
      </c>
      <c r="L259" s="19" t="e">
        <f>#REF!+#REF!</f>
        <v>#REF!</v>
      </c>
      <c r="M259" s="54">
        <v>67479.199999999997</v>
      </c>
    </row>
    <row r="260" spans="1:13" ht="26.25" customHeight="1">
      <c r="A260" s="7"/>
      <c r="B260" s="4" t="s">
        <v>287</v>
      </c>
      <c r="C260" s="1" t="s">
        <v>114</v>
      </c>
      <c r="D260" s="1" t="s">
        <v>59</v>
      </c>
      <c r="E260" s="23" t="s">
        <v>92</v>
      </c>
      <c r="F260" s="23" t="s">
        <v>160</v>
      </c>
      <c r="G260" s="21" t="s">
        <v>33</v>
      </c>
      <c r="H260" s="21" t="s">
        <v>249</v>
      </c>
      <c r="I260" s="22" t="s">
        <v>173</v>
      </c>
      <c r="J260" s="22"/>
      <c r="K260" s="19">
        <v>4801492.3899999997</v>
      </c>
      <c r="L260" s="19" t="e">
        <f t="shared" ref="L260:L262" si="79">L261</f>
        <v>#REF!</v>
      </c>
      <c r="M260" s="54">
        <v>4801.5</v>
      </c>
    </row>
    <row r="261" spans="1:13" ht="48.75" customHeight="1">
      <c r="A261" s="5" t="s">
        <v>330</v>
      </c>
      <c r="B261" s="6" t="s">
        <v>355</v>
      </c>
      <c r="C261" s="1" t="s">
        <v>114</v>
      </c>
      <c r="D261" s="1" t="s">
        <v>59</v>
      </c>
      <c r="E261" s="23" t="s">
        <v>92</v>
      </c>
      <c r="F261" s="34" t="s">
        <v>160</v>
      </c>
      <c r="G261" s="35" t="s">
        <v>33</v>
      </c>
      <c r="H261" s="35" t="s">
        <v>249</v>
      </c>
      <c r="I261" s="36" t="s">
        <v>354</v>
      </c>
      <c r="J261" s="36"/>
      <c r="K261" s="39">
        <v>4801492.3899999997</v>
      </c>
      <c r="L261" s="39" t="e">
        <f t="shared" si="79"/>
        <v>#REF!</v>
      </c>
      <c r="M261" s="53">
        <v>4801.5</v>
      </c>
    </row>
    <row r="262" spans="1:13" ht="24" customHeight="1">
      <c r="B262" s="2" t="s">
        <v>243</v>
      </c>
      <c r="C262" s="1" t="s">
        <v>114</v>
      </c>
      <c r="D262" s="1" t="s">
        <v>59</v>
      </c>
      <c r="E262" s="23" t="s">
        <v>92</v>
      </c>
      <c r="F262" s="23" t="s">
        <v>160</v>
      </c>
      <c r="G262" s="21" t="s">
        <v>33</v>
      </c>
      <c r="H262" s="21" t="s">
        <v>249</v>
      </c>
      <c r="I262" s="22" t="s">
        <v>354</v>
      </c>
      <c r="J262" s="26">
        <v>200</v>
      </c>
      <c r="K262" s="19">
        <v>4801492.3899999997</v>
      </c>
      <c r="L262" s="19" t="e">
        <f t="shared" si="79"/>
        <v>#REF!</v>
      </c>
      <c r="M262" s="54">
        <v>4801.5</v>
      </c>
    </row>
    <row r="263" spans="1:13" ht="22.5" customHeight="1">
      <c r="B263" s="2" t="s">
        <v>52</v>
      </c>
      <c r="C263" s="1" t="s">
        <v>114</v>
      </c>
      <c r="D263" s="1" t="s">
        <v>59</v>
      </c>
      <c r="E263" s="23" t="s">
        <v>92</v>
      </c>
      <c r="F263" s="23" t="s">
        <v>160</v>
      </c>
      <c r="G263" s="21" t="s">
        <v>33</v>
      </c>
      <c r="H263" s="21" t="s">
        <v>249</v>
      </c>
      <c r="I263" s="22" t="s">
        <v>354</v>
      </c>
      <c r="J263" s="26">
        <v>240</v>
      </c>
      <c r="K263" s="19">
        <v>4801492.3899999997</v>
      </c>
      <c r="L263" s="19" t="e">
        <f>#REF!+#REF!+#REF!+#REF!+#REF!+#REF!</f>
        <v>#REF!</v>
      </c>
      <c r="M263" s="54">
        <v>4801.5</v>
      </c>
    </row>
    <row r="264" spans="1:13" ht="14.25" customHeight="1">
      <c r="B264" s="32" t="s">
        <v>97</v>
      </c>
      <c r="C264" s="15" t="s">
        <v>114</v>
      </c>
      <c r="D264" s="15" t="s">
        <v>59</v>
      </c>
      <c r="E264" s="15" t="s">
        <v>98</v>
      </c>
      <c r="F264" s="61"/>
      <c r="G264" s="62"/>
      <c r="H264" s="62"/>
      <c r="I264" s="63"/>
      <c r="J264" s="15"/>
      <c r="K264" s="29">
        <v>6483640.4899999993</v>
      </c>
      <c r="L264" s="29" t="e">
        <f>L265+L273</f>
        <v>#REF!</v>
      </c>
      <c r="M264" s="56">
        <v>6458.5</v>
      </c>
    </row>
    <row r="265" spans="1:13" ht="28.5" customHeight="1">
      <c r="B265" s="33" t="s">
        <v>390</v>
      </c>
      <c r="C265" s="15" t="s">
        <v>114</v>
      </c>
      <c r="D265" s="15" t="s">
        <v>59</v>
      </c>
      <c r="E265" s="12" t="s">
        <v>98</v>
      </c>
      <c r="F265" s="41" t="s">
        <v>142</v>
      </c>
      <c r="G265" s="42" t="s">
        <v>33</v>
      </c>
      <c r="H265" s="42" t="s">
        <v>172</v>
      </c>
      <c r="I265" s="43" t="s">
        <v>173</v>
      </c>
      <c r="J265" s="44"/>
      <c r="K265" s="45">
        <v>6401357.8899999997</v>
      </c>
      <c r="L265" s="45" t="e">
        <f t="shared" ref="L265" si="80">L266</f>
        <v>#REF!</v>
      </c>
      <c r="M265" s="57">
        <v>6376.2</v>
      </c>
    </row>
    <row r="266" spans="1:13" ht="15.75" customHeight="1">
      <c r="A266" s="5" t="s">
        <v>303</v>
      </c>
      <c r="B266" s="4" t="s">
        <v>79</v>
      </c>
      <c r="C266" s="1" t="s">
        <v>114</v>
      </c>
      <c r="D266" s="1" t="s">
        <v>59</v>
      </c>
      <c r="E266" s="23" t="s">
        <v>98</v>
      </c>
      <c r="F266" s="23" t="s">
        <v>142</v>
      </c>
      <c r="G266" s="21" t="s">
        <v>33</v>
      </c>
      <c r="H266" s="21" t="s">
        <v>172</v>
      </c>
      <c r="I266" s="22" t="s">
        <v>182</v>
      </c>
      <c r="J266" s="22"/>
      <c r="K266" s="19">
        <v>6401357.8899999997</v>
      </c>
      <c r="L266" s="19" t="e">
        <f>L267+L269+L271</f>
        <v>#REF!</v>
      </c>
      <c r="M266" s="54">
        <v>6376.2</v>
      </c>
    </row>
    <row r="267" spans="1:13" ht="40.5" customHeight="1">
      <c r="B267" s="2" t="s">
        <v>36</v>
      </c>
      <c r="C267" s="1" t="s">
        <v>114</v>
      </c>
      <c r="D267" s="1" t="s">
        <v>59</v>
      </c>
      <c r="E267" s="23" t="s">
        <v>98</v>
      </c>
      <c r="F267" s="23" t="s">
        <v>142</v>
      </c>
      <c r="G267" s="21" t="s">
        <v>33</v>
      </c>
      <c r="H267" s="21" t="s">
        <v>172</v>
      </c>
      <c r="I267" s="22" t="s">
        <v>182</v>
      </c>
      <c r="J267" s="26">
        <v>100</v>
      </c>
      <c r="K267" s="19">
        <v>5936063.0099999998</v>
      </c>
      <c r="L267" s="19" t="e">
        <f t="shared" ref="L267" si="81">L268</f>
        <v>#REF!</v>
      </c>
      <c r="M267" s="54">
        <v>5915.4</v>
      </c>
    </row>
    <row r="268" spans="1:13" ht="15" customHeight="1">
      <c r="B268" s="2" t="s">
        <v>93</v>
      </c>
      <c r="C268" s="1" t="s">
        <v>114</v>
      </c>
      <c r="D268" s="1" t="s">
        <v>59</v>
      </c>
      <c r="E268" s="23" t="s">
        <v>98</v>
      </c>
      <c r="F268" s="23" t="s">
        <v>142</v>
      </c>
      <c r="G268" s="21" t="s">
        <v>33</v>
      </c>
      <c r="H268" s="21" t="s">
        <v>172</v>
      </c>
      <c r="I268" s="22" t="s">
        <v>182</v>
      </c>
      <c r="J268" s="26">
        <v>110</v>
      </c>
      <c r="K268" s="19">
        <v>5936063.0099999998</v>
      </c>
      <c r="L268" s="19" t="e">
        <f>SUM(#REF!)</f>
        <v>#REF!</v>
      </c>
      <c r="M268" s="54">
        <v>5915.4</v>
      </c>
    </row>
    <row r="269" spans="1:13" ht="24" customHeight="1">
      <c r="B269" s="2" t="s">
        <v>243</v>
      </c>
      <c r="C269" s="1" t="s">
        <v>114</v>
      </c>
      <c r="D269" s="1" t="s">
        <v>59</v>
      </c>
      <c r="E269" s="23" t="s">
        <v>98</v>
      </c>
      <c r="F269" s="23" t="s">
        <v>142</v>
      </c>
      <c r="G269" s="21" t="s">
        <v>33</v>
      </c>
      <c r="H269" s="21" t="s">
        <v>172</v>
      </c>
      <c r="I269" s="22" t="s">
        <v>182</v>
      </c>
      <c r="J269" s="26">
        <v>200</v>
      </c>
      <c r="K269" s="19">
        <v>463994.88</v>
      </c>
      <c r="L269" s="19" t="e">
        <f t="shared" ref="L269" si="82">L270</f>
        <v>#REF!</v>
      </c>
      <c r="M269" s="54">
        <v>459.5</v>
      </c>
    </row>
    <row r="270" spans="1:13" ht="22.5" customHeight="1">
      <c r="B270" s="2" t="s">
        <v>52</v>
      </c>
      <c r="C270" s="1" t="s">
        <v>114</v>
      </c>
      <c r="D270" s="1" t="s">
        <v>59</v>
      </c>
      <c r="E270" s="23" t="s">
        <v>98</v>
      </c>
      <c r="F270" s="23" t="s">
        <v>142</v>
      </c>
      <c r="G270" s="21" t="s">
        <v>33</v>
      </c>
      <c r="H270" s="21" t="s">
        <v>172</v>
      </c>
      <c r="I270" s="22" t="s">
        <v>182</v>
      </c>
      <c r="J270" s="26">
        <v>240</v>
      </c>
      <c r="K270" s="19">
        <v>463994.88</v>
      </c>
      <c r="L270" s="19" t="e">
        <f>SUM(#REF!)</f>
        <v>#REF!</v>
      </c>
      <c r="M270" s="54">
        <v>459.5</v>
      </c>
    </row>
    <row r="271" spans="1:13" ht="14.25" customHeight="1">
      <c r="B271" s="2" t="s">
        <v>54</v>
      </c>
      <c r="C271" s="1" t="s">
        <v>114</v>
      </c>
      <c r="D271" s="1" t="s">
        <v>59</v>
      </c>
      <c r="E271" s="23" t="s">
        <v>98</v>
      </c>
      <c r="F271" s="23" t="s">
        <v>142</v>
      </c>
      <c r="G271" s="21" t="s">
        <v>33</v>
      </c>
      <c r="H271" s="21" t="s">
        <v>172</v>
      </c>
      <c r="I271" s="22" t="s">
        <v>182</v>
      </c>
      <c r="J271" s="26">
        <v>800</v>
      </c>
      <c r="K271" s="19">
        <v>1300</v>
      </c>
      <c r="L271" s="19" t="e">
        <f t="shared" ref="L271" si="83">L272</f>
        <v>#REF!</v>
      </c>
      <c r="M271" s="54">
        <v>1.3</v>
      </c>
    </row>
    <row r="272" spans="1:13" ht="13.5" customHeight="1">
      <c r="B272" s="2" t="s">
        <v>56</v>
      </c>
      <c r="C272" s="1" t="s">
        <v>114</v>
      </c>
      <c r="D272" s="1" t="s">
        <v>59</v>
      </c>
      <c r="E272" s="23" t="s">
        <v>98</v>
      </c>
      <c r="F272" s="23" t="s">
        <v>142</v>
      </c>
      <c r="G272" s="21" t="s">
        <v>33</v>
      </c>
      <c r="H272" s="21" t="s">
        <v>172</v>
      </c>
      <c r="I272" s="22" t="s">
        <v>182</v>
      </c>
      <c r="J272" s="26">
        <v>850</v>
      </c>
      <c r="K272" s="19">
        <v>1300</v>
      </c>
      <c r="L272" s="19" t="e">
        <f>#REF!</f>
        <v>#REF!</v>
      </c>
      <c r="M272" s="54">
        <v>1.3</v>
      </c>
    </row>
    <row r="273" spans="1:13" ht="24">
      <c r="B273" s="33" t="s">
        <v>24</v>
      </c>
      <c r="C273" s="15" t="s">
        <v>114</v>
      </c>
      <c r="D273" s="15" t="s">
        <v>59</v>
      </c>
      <c r="E273" s="12" t="s">
        <v>98</v>
      </c>
      <c r="F273" s="12" t="s">
        <v>25</v>
      </c>
      <c r="G273" s="13" t="s">
        <v>33</v>
      </c>
      <c r="H273" s="13" t="s">
        <v>172</v>
      </c>
      <c r="I273" s="8" t="s">
        <v>173</v>
      </c>
      <c r="J273" s="8"/>
      <c r="K273" s="31">
        <v>82282.600000000006</v>
      </c>
      <c r="L273" s="31" t="e">
        <f t="shared" ref="L273:L275" si="84">L274</f>
        <v>#REF!</v>
      </c>
      <c r="M273" s="55">
        <v>82.300000000000011</v>
      </c>
    </row>
    <row r="274" spans="1:13" ht="15.75" customHeight="1">
      <c r="A274" s="5" t="s">
        <v>341</v>
      </c>
      <c r="B274" s="3" t="s">
        <v>342</v>
      </c>
      <c r="C274" s="1" t="s">
        <v>114</v>
      </c>
      <c r="D274" s="1" t="s">
        <v>59</v>
      </c>
      <c r="E274" s="23" t="s">
        <v>98</v>
      </c>
      <c r="F274" s="34" t="s">
        <v>25</v>
      </c>
      <c r="G274" s="35" t="s">
        <v>33</v>
      </c>
      <c r="H274" s="35" t="s">
        <v>172</v>
      </c>
      <c r="I274" s="36" t="s">
        <v>340</v>
      </c>
      <c r="J274" s="36"/>
      <c r="K274" s="19">
        <v>82282.600000000006</v>
      </c>
      <c r="L274" s="19" t="e">
        <f t="shared" si="84"/>
        <v>#REF!</v>
      </c>
      <c r="M274" s="54">
        <v>82.300000000000011</v>
      </c>
    </row>
    <row r="275" spans="1:13" ht="24.75" customHeight="1">
      <c r="B275" s="2" t="s">
        <v>36</v>
      </c>
      <c r="C275" s="1" t="s">
        <v>114</v>
      </c>
      <c r="D275" s="1" t="s">
        <v>59</v>
      </c>
      <c r="E275" s="23" t="s">
        <v>98</v>
      </c>
      <c r="F275" s="23" t="s">
        <v>25</v>
      </c>
      <c r="G275" s="21" t="s">
        <v>33</v>
      </c>
      <c r="H275" s="21" t="s">
        <v>172</v>
      </c>
      <c r="I275" s="22" t="s">
        <v>340</v>
      </c>
      <c r="J275" s="26">
        <v>100</v>
      </c>
      <c r="K275" s="19">
        <v>82282.600000000006</v>
      </c>
      <c r="L275" s="19" t="e">
        <f t="shared" si="84"/>
        <v>#REF!</v>
      </c>
      <c r="M275" s="54">
        <v>82.300000000000011</v>
      </c>
    </row>
    <row r="276" spans="1:13" ht="25.5" customHeight="1">
      <c r="B276" s="2" t="s">
        <v>93</v>
      </c>
      <c r="C276" s="1" t="s">
        <v>114</v>
      </c>
      <c r="D276" s="1" t="s">
        <v>59</v>
      </c>
      <c r="E276" s="23" t="s">
        <v>98</v>
      </c>
      <c r="F276" s="23" t="s">
        <v>25</v>
      </c>
      <c r="G276" s="21" t="s">
        <v>33</v>
      </c>
      <c r="H276" s="21" t="s">
        <v>172</v>
      </c>
      <c r="I276" s="22" t="s">
        <v>340</v>
      </c>
      <c r="J276" s="26">
        <v>110</v>
      </c>
      <c r="K276" s="19">
        <v>82282.600000000006</v>
      </c>
      <c r="L276" s="19" t="e">
        <f>SUM(#REF!)</f>
        <v>#REF!</v>
      </c>
      <c r="M276" s="54">
        <v>82.300000000000011</v>
      </c>
    </row>
    <row r="277" spans="1:13" ht="15.75" customHeight="1">
      <c r="B277" s="28" t="s">
        <v>126</v>
      </c>
      <c r="C277" s="15" t="s">
        <v>114</v>
      </c>
      <c r="D277" s="15" t="s">
        <v>127</v>
      </c>
      <c r="E277" s="15"/>
      <c r="F277" s="61"/>
      <c r="G277" s="62"/>
      <c r="H277" s="62"/>
      <c r="I277" s="63"/>
      <c r="J277" s="15"/>
      <c r="K277" s="29">
        <v>75421484.389999986</v>
      </c>
      <c r="L277" s="29" t="e">
        <f>L283+L296+L336+L278</f>
        <v>#REF!</v>
      </c>
      <c r="M277" s="56">
        <v>73159.199999999997</v>
      </c>
    </row>
    <row r="278" spans="1:13" ht="13.5" customHeight="1">
      <c r="B278" s="32" t="s">
        <v>21</v>
      </c>
      <c r="C278" s="15" t="s">
        <v>114</v>
      </c>
      <c r="D278" s="15" t="s">
        <v>127</v>
      </c>
      <c r="E278" s="15" t="s">
        <v>30</v>
      </c>
      <c r="F278" s="61"/>
      <c r="G278" s="62"/>
      <c r="H278" s="62"/>
      <c r="I278" s="63"/>
      <c r="J278" s="15"/>
      <c r="K278" s="29">
        <v>15000</v>
      </c>
      <c r="L278" s="29" t="e">
        <f>L279</f>
        <v>#REF!</v>
      </c>
      <c r="M278" s="56">
        <v>15</v>
      </c>
    </row>
    <row r="279" spans="1:13" ht="27" customHeight="1">
      <c r="A279" s="5" t="s">
        <v>299</v>
      </c>
      <c r="B279" s="32" t="s">
        <v>416</v>
      </c>
      <c r="C279" s="15" t="s">
        <v>114</v>
      </c>
      <c r="D279" s="15" t="s">
        <v>127</v>
      </c>
      <c r="E279" s="12" t="s">
        <v>30</v>
      </c>
      <c r="F279" s="12" t="s">
        <v>160</v>
      </c>
      <c r="G279" s="13" t="s">
        <v>33</v>
      </c>
      <c r="H279" s="13" t="s">
        <v>172</v>
      </c>
      <c r="I279" s="8" t="s">
        <v>173</v>
      </c>
      <c r="J279" s="8"/>
      <c r="K279" s="31">
        <v>15000</v>
      </c>
      <c r="L279" s="31" t="e">
        <f t="shared" ref="L279:L281" si="85">L280</f>
        <v>#REF!</v>
      </c>
      <c r="M279" s="55">
        <v>15</v>
      </c>
    </row>
    <row r="280" spans="1:13" ht="12.75" customHeight="1">
      <c r="B280" s="3" t="s">
        <v>378</v>
      </c>
      <c r="C280" s="1" t="s">
        <v>114</v>
      </c>
      <c r="D280" s="1" t="s">
        <v>127</v>
      </c>
      <c r="E280" s="23" t="s">
        <v>30</v>
      </c>
      <c r="F280" s="23" t="s">
        <v>160</v>
      </c>
      <c r="G280" s="21" t="s">
        <v>33</v>
      </c>
      <c r="H280" s="21" t="s">
        <v>172</v>
      </c>
      <c r="I280" s="22" t="s">
        <v>379</v>
      </c>
      <c r="J280" s="22"/>
      <c r="K280" s="19">
        <v>15000</v>
      </c>
      <c r="L280" s="19" t="e">
        <f t="shared" si="85"/>
        <v>#REF!</v>
      </c>
      <c r="M280" s="54">
        <v>15</v>
      </c>
    </row>
    <row r="281" spans="1:13" ht="25.5" customHeight="1">
      <c r="B281" s="2" t="s">
        <v>243</v>
      </c>
      <c r="C281" s="1" t="s">
        <v>114</v>
      </c>
      <c r="D281" s="1" t="s">
        <v>127</v>
      </c>
      <c r="E281" s="23" t="s">
        <v>30</v>
      </c>
      <c r="F281" s="23" t="s">
        <v>160</v>
      </c>
      <c r="G281" s="21" t="s">
        <v>33</v>
      </c>
      <c r="H281" s="21" t="s">
        <v>172</v>
      </c>
      <c r="I281" s="22" t="s">
        <v>379</v>
      </c>
      <c r="J281" s="22" t="s">
        <v>51</v>
      </c>
      <c r="K281" s="19">
        <v>15000</v>
      </c>
      <c r="L281" s="19" t="e">
        <f t="shared" si="85"/>
        <v>#REF!</v>
      </c>
      <c r="M281" s="54">
        <v>15</v>
      </c>
    </row>
    <row r="282" spans="1:13" ht="15.75" customHeight="1">
      <c r="B282" s="2" t="s">
        <v>212</v>
      </c>
      <c r="C282" s="1" t="s">
        <v>114</v>
      </c>
      <c r="D282" s="1" t="s">
        <v>127</v>
      </c>
      <c r="E282" s="23" t="s">
        <v>30</v>
      </c>
      <c r="F282" s="23" t="s">
        <v>160</v>
      </c>
      <c r="G282" s="21" t="s">
        <v>33</v>
      </c>
      <c r="H282" s="21" t="s">
        <v>172</v>
      </c>
      <c r="I282" s="22" t="s">
        <v>379</v>
      </c>
      <c r="J282" s="22" t="s">
        <v>53</v>
      </c>
      <c r="K282" s="19">
        <v>15000</v>
      </c>
      <c r="L282" s="19" t="e">
        <f>SUM(#REF!)</f>
        <v>#REF!</v>
      </c>
      <c r="M282" s="54">
        <v>15</v>
      </c>
    </row>
    <row r="283" spans="1:13" ht="13.5" customHeight="1">
      <c r="B283" s="32" t="s">
        <v>128</v>
      </c>
      <c r="C283" s="15" t="s">
        <v>114</v>
      </c>
      <c r="D283" s="15" t="s">
        <v>127</v>
      </c>
      <c r="E283" s="15" t="s">
        <v>32</v>
      </c>
      <c r="F283" s="61"/>
      <c r="G283" s="62"/>
      <c r="H283" s="62"/>
      <c r="I283" s="63"/>
      <c r="J283" s="15"/>
      <c r="K283" s="29">
        <v>3575032.76</v>
      </c>
      <c r="L283" s="29" t="e">
        <f>L288+L292+L284</f>
        <v>#REF!</v>
      </c>
      <c r="M283" s="56">
        <v>1775.1000000000001</v>
      </c>
    </row>
    <row r="284" spans="1:13" ht="27" customHeight="1">
      <c r="A284" s="5" t="s">
        <v>331</v>
      </c>
      <c r="B284" s="33" t="s">
        <v>390</v>
      </c>
      <c r="C284" s="15" t="s">
        <v>114</v>
      </c>
      <c r="D284" s="15" t="s">
        <v>127</v>
      </c>
      <c r="E284" s="12" t="s">
        <v>32</v>
      </c>
      <c r="F284" s="12" t="s">
        <v>142</v>
      </c>
      <c r="G284" s="13" t="s">
        <v>33</v>
      </c>
      <c r="H284" s="13" t="s">
        <v>172</v>
      </c>
      <c r="I284" s="8" t="s">
        <v>173</v>
      </c>
      <c r="J284" s="8"/>
      <c r="K284" s="31">
        <v>2009377.45</v>
      </c>
      <c r="L284" s="31" t="e">
        <f>L285</f>
        <v>#REF!</v>
      </c>
      <c r="M284" s="55">
        <v>209.4</v>
      </c>
    </row>
    <row r="285" spans="1:13" ht="25.5" customHeight="1">
      <c r="B285" s="3" t="s">
        <v>254</v>
      </c>
      <c r="C285" s="1" t="s">
        <v>114</v>
      </c>
      <c r="D285" s="1" t="s">
        <v>127</v>
      </c>
      <c r="E285" s="23" t="s">
        <v>32</v>
      </c>
      <c r="F285" s="23" t="s">
        <v>142</v>
      </c>
      <c r="G285" s="21" t="s">
        <v>33</v>
      </c>
      <c r="H285" s="21" t="s">
        <v>172</v>
      </c>
      <c r="I285" s="22" t="s">
        <v>188</v>
      </c>
      <c r="J285" s="22"/>
      <c r="K285" s="19">
        <v>2009377.45</v>
      </c>
      <c r="L285" s="19" t="e">
        <f t="shared" ref="L285:L286" si="86">L286</f>
        <v>#REF!</v>
      </c>
      <c r="M285" s="54">
        <v>209.4</v>
      </c>
    </row>
    <row r="286" spans="1:13" ht="25.5" customHeight="1">
      <c r="B286" s="2" t="s">
        <v>115</v>
      </c>
      <c r="C286" s="1" t="s">
        <v>114</v>
      </c>
      <c r="D286" s="1" t="s">
        <v>127</v>
      </c>
      <c r="E286" s="23" t="s">
        <v>32</v>
      </c>
      <c r="F286" s="23" t="s">
        <v>142</v>
      </c>
      <c r="G286" s="21" t="s">
        <v>33</v>
      </c>
      <c r="H286" s="21" t="s">
        <v>172</v>
      </c>
      <c r="I286" s="22" t="s">
        <v>188</v>
      </c>
      <c r="J286" s="22" t="s">
        <v>116</v>
      </c>
      <c r="K286" s="19">
        <v>2009377.45</v>
      </c>
      <c r="L286" s="19" t="e">
        <f t="shared" si="86"/>
        <v>#REF!</v>
      </c>
      <c r="M286" s="54">
        <v>209.4</v>
      </c>
    </row>
    <row r="287" spans="1:13" ht="15.75" customHeight="1">
      <c r="B287" s="51" t="s">
        <v>117</v>
      </c>
      <c r="C287" s="1" t="s">
        <v>114</v>
      </c>
      <c r="D287" s="1" t="s">
        <v>127</v>
      </c>
      <c r="E287" s="23" t="s">
        <v>32</v>
      </c>
      <c r="F287" s="23" t="s">
        <v>142</v>
      </c>
      <c r="G287" s="21" t="s">
        <v>33</v>
      </c>
      <c r="H287" s="21" t="s">
        <v>172</v>
      </c>
      <c r="I287" s="22" t="s">
        <v>188</v>
      </c>
      <c r="J287" s="22" t="s">
        <v>118</v>
      </c>
      <c r="K287" s="19">
        <v>2009377.45</v>
      </c>
      <c r="L287" s="19" t="e">
        <f>SUM(#REF!)</f>
        <v>#REF!</v>
      </c>
      <c r="M287" s="54">
        <v>209.4</v>
      </c>
    </row>
    <row r="288" spans="1:13" ht="27" customHeight="1">
      <c r="A288" s="18" t="s">
        <v>332</v>
      </c>
      <c r="B288" s="32" t="s">
        <v>416</v>
      </c>
      <c r="C288" s="15" t="s">
        <v>114</v>
      </c>
      <c r="D288" s="15" t="s">
        <v>127</v>
      </c>
      <c r="E288" s="12" t="s">
        <v>32</v>
      </c>
      <c r="F288" s="12" t="s">
        <v>160</v>
      </c>
      <c r="G288" s="13" t="s">
        <v>33</v>
      </c>
      <c r="H288" s="13" t="s">
        <v>172</v>
      </c>
      <c r="I288" s="8" t="s">
        <v>173</v>
      </c>
      <c r="J288" s="8"/>
      <c r="K288" s="31">
        <v>1554463</v>
      </c>
      <c r="L288" s="31" t="e">
        <f t="shared" ref="L288:L289" si="87">L289</f>
        <v>#REF!</v>
      </c>
      <c r="M288" s="55">
        <v>1554.5</v>
      </c>
    </row>
    <row r="289" spans="1:13" ht="16.5" customHeight="1">
      <c r="B289" s="3" t="s">
        <v>129</v>
      </c>
      <c r="C289" s="1" t="s">
        <v>114</v>
      </c>
      <c r="D289" s="1" t="s">
        <v>127</v>
      </c>
      <c r="E289" s="23" t="s">
        <v>32</v>
      </c>
      <c r="F289" s="23" t="s">
        <v>160</v>
      </c>
      <c r="G289" s="21" t="s">
        <v>33</v>
      </c>
      <c r="H289" s="21" t="s">
        <v>172</v>
      </c>
      <c r="I289" s="22" t="s">
        <v>191</v>
      </c>
      <c r="J289" s="22"/>
      <c r="K289" s="19">
        <v>1554463</v>
      </c>
      <c r="L289" s="19" t="e">
        <f t="shared" si="87"/>
        <v>#REF!</v>
      </c>
      <c r="M289" s="54">
        <v>1554.5</v>
      </c>
    </row>
    <row r="290" spans="1:13" ht="14.25" customHeight="1">
      <c r="B290" s="2" t="s">
        <v>54</v>
      </c>
      <c r="C290" s="1" t="s">
        <v>114</v>
      </c>
      <c r="D290" s="1" t="s">
        <v>127</v>
      </c>
      <c r="E290" s="23" t="s">
        <v>32</v>
      </c>
      <c r="F290" s="23" t="s">
        <v>160</v>
      </c>
      <c r="G290" s="21" t="s">
        <v>33</v>
      </c>
      <c r="H290" s="21" t="s">
        <v>172</v>
      </c>
      <c r="I290" s="22" t="s">
        <v>191</v>
      </c>
      <c r="J290" s="22" t="s">
        <v>55</v>
      </c>
      <c r="K290" s="19">
        <v>1554463</v>
      </c>
      <c r="L290" s="19" t="e">
        <f t="shared" ref="L290" si="88">L291</f>
        <v>#REF!</v>
      </c>
      <c r="M290" s="54">
        <v>1554.5</v>
      </c>
    </row>
    <row r="291" spans="1:13" ht="25.5" customHeight="1">
      <c r="B291" s="2" t="s">
        <v>207</v>
      </c>
      <c r="C291" s="1" t="s">
        <v>114</v>
      </c>
      <c r="D291" s="1" t="s">
        <v>127</v>
      </c>
      <c r="E291" s="23" t="s">
        <v>32</v>
      </c>
      <c r="F291" s="23" t="s">
        <v>160</v>
      </c>
      <c r="G291" s="21" t="s">
        <v>33</v>
      </c>
      <c r="H291" s="21" t="s">
        <v>172</v>
      </c>
      <c r="I291" s="22" t="s">
        <v>191</v>
      </c>
      <c r="J291" s="22" t="s">
        <v>74</v>
      </c>
      <c r="K291" s="19">
        <v>1554463</v>
      </c>
      <c r="L291" s="19" t="e">
        <f>SUM(#REF!)</f>
        <v>#REF!</v>
      </c>
      <c r="M291" s="54">
        <v>1554.5</v>
      </c>
    </row>
    <row r="292" spans="1:13" ht="27.75" customHeight="1">
      <c r="A292" s="5" t="s">
        <v>333</v>
      </c>
      <c r="B292" s="33" t="s">
        <v>387</v>
      </c>
      <c r="C292" s="15" t="s">
        <v>114</v>
      </c>
      <c r="D292" s="15" t="s">
        <v>127</v>
      </c>
      <c r="E292" s="12" t="s">
        <v>32</v>
      </c>
      <c r="F292" s="41" t="s">
        <v>147</v>
      </c>
      <c r="G292" s="42" t="s">
        <v>33</v>
      </c>
      <c r="H292" s="42" t="s">
        <v>172</v>
      </c>
      <c r="I292" s="43" t="s">
        <v>173</v>
      </c>
      <c r="J292" s="44"/>
      <c r="K292" s="45">
        <v>11192.309999999998</v>
      </c>
      <c r="L292" s="45" t="e">
        <f>L293</f>
        <v>#REF!</v>
      </c>
      <c r="M292" s="57">
        <v>11.2</v>
      </c>
    </row>
    <row r="293" spans="1:13" ht="24" customHeight="1">
      <c r="B293" s="2" t="s">
        <v>125</v>
      </c>
      <c r="C293" s="1" t="s">
        <v>114</v>
      </c>
      <c r="D293" s="1" t="s">
        <v>127</v>
      </c>
      <c r="E293" s="23" t="s">
        <v>32</v>
      </c>
      <c r="F293" s="23" t="s">
        <v>147</v>
      </c>
      <c r="G293" s="21" t="s">
        <v>33</v>
      </c>
      <c r="H293" s="21" t="s">
        <v>172</v>
      </c>
      <c r="I293" s="22" t="s">
        <v>190</v>
      </c>
      <c r="J293" s="22"/>
      <c r="K293" s="19">
        <v>11192.309999999998</v>
      </c>
      <c r="L293" s="19" t="e">
        <f t="shared" ref="L293:L294" si="89">L294</f>
        <v>#REF!</v>
      </c>
      <c r="M293" s="54">
        <v>11.2</v>
      </c>
    </row>
    <row r="294" spans="1:13" ht="17.25" customHeight="1">
      <c r="B294" s="2" t="s">
        <v>243</v>
      </c>
      <c r="C294" s="1" t="s">
        <v>114</v>
      </c>
      <c r="D294" s="1" t="s">
        <v>127</v>
      </c>
      <c r="E294" s="23" t="s">
        <v>32</v>
      </c>
      <c r="F294" s="23" t="s">
        <v>147</v>
      </c>
      <c r="G294" s="21" t="s">
        <v>33</v>
      </c>
      <c r="H294" s="21" t="s">
        <v>172</v>
      </c>
      <c r="I294" s="22" t="s">
        <v>190</v>
      </c>
      <c r="J294" s="22" t="s">
        <v>51</v>
      </c>
      <c r="K294" s="19">
        <v>11192.309999999998</v>
      </c>
      <c r="L294" s="19" t="e">
        <f t="shared" si="89"/>
        <v>#REF!</v>
      </c>
      <c r="M294" s="54">
        <v>11.2</v>
      </c>
    </row>
    <row r="295" spans="1:13" ht="24.75" customHeight="1">
      <c r="B295" s="2" t="s">
        <v>212</v>
      </c>
      <c r="C295" s="1" t="s">
        <v>114</v>
      </c>
      <c r="D295" s="1" t="s">
        <v>127</v>
      </c>
      <c r="E295" s="23" t="s">
        <v>32</v>
      </c>
      <c r="F295" s="23" t="s">
        <v>147</v>
      </c>
      <c r="G295" s="21" t="s">
        <v>33</v>
      </c>
      <c r="H295" s="21" t="s">
        <v>172</v>
      </c>
      <c r="I295" s="22" t="s">
        <v>190</v>
      </c>
      <c r="J295" s="22" t="s">
        <v>53</v>
      </c>
      <c r="K295" s="19">
        <v>11192.309999999998</v>
      </c>
      <c r="L295" s="19" t="e">
        <f>#REF!</f>
        <v>#REF!</v>
      </c>
      <c r="M295" s="54">
        <v>11.2</v>
      </c>
    </row>
    <row r="296" spans="1:13" s="14" customFormat="1" ht="16.5" customHeight="1">
      <c r="B296" s="32" t="s">
        <v>130</v>
      </c>
      <c r="C296" s="15" t="s">
        <v>114</v>
      </c>
      <c r="D296" s="15" t="s">
        <v>127</v>
      </c>
      <c r="E296" s="15" t="s">
        <v>41</v>
      </c>
      <c r="F296" s="61"/>
      <c r="G296" s="62"/>
      <c r="H296" s="62"/>
      <c r="I296" s="63"/>
      <c r="J296" s="15"/>
      <c r="K296" s="29">
        <v>54783139.989999995</v>
      </c>
      <c r="L296" s="29" t="e">
        <f>L297+L301+L322</f>
        <v>#REF!</v>
      </c>
      <c r="M296" s="56">
        <v>54503.199999999997</v>
      </c>
    </row>
    <row r="297" spans="1:13" ht="27" customHeight="1">
      <c r="B297" s="33" t="s">
        <v>390</v>
      </c>
      <c r="C297" s="15" t="s">
        <v>114</v>
      </c>
      <c r="D297" s="15" t="s">
        <v>127</v>
      </c>
      <c r="E297" s="12" t="s">
        <v>41</v>
      </c>
      <c r="F297" s="12" t="s">
        <v>142</v>
      </c>
      <c r="G297" s="13" t="s">
        <v>33</v>
      </c>
      <c r="H297" s="13" t="s">
        <v>172</v>
      </c>
      <c r="I297" s="8" t="s">
        <v>173</v>
      </c>
      <c r="J297" s="8"/>
      <c r="K297" s="31">
        <v>1764419.2</v>
      </c>
      <c r="L297" s="31" t="e">
        <f t="shared" ref="L297:L299" si="90">L298</f>
        <v>#REF!</v>
      </c>
      <c r="M297" s="55">
        <v>1764.4</v>
      </c>
    </row>
    <row r="298" spans="1:13" ht="25.5" customHeight="1">
      <c r="B298" s="3" t="s">
        <v>254</v>
      </c>
      <c r="C298" s="1" t="s">
        <v>114</v>
      </c>
      <c r="D298" s="1" t="s">
        <v>127</v>
      </c>
      <c r="E298" s="23" t="s">
        <v>41</v>
      </c>
      <c r="F298" s="23" t="s">
        <v>142</v>
      </c>
      <c r="G298" s="21" t="s">
        <v>33</v>
      </c>
      <c r="H298" s="21" t="s">
        <v>172</v>
      </c>
      <c r="I298" s="22" t="s">
        <v>188</v>
      </c>
      <c r="J298" s="22"/>
      <c r="K298" s="19">
        <v>1764419.2</v>
      </c>
      <c r="L298" s="19" t="e">
        <f t="shared" si="90"/>
        <v>#REF!</v>
      </c>
      <c r="M298" s="54">
        <v>1764.4</v>
      </c>
    </row>
    <row r="299" spans="1:13" ht="25.5" customHeight="1">
      <c r="B299" s="2" t="s">
        <v>115</v>
      </c>
      <c r="C299" s="1" t="s">
        <v>114</v>
      </c>
      <c r="D299" s="1" t="s">
        <v>127</v>
      </c>
      <c r="E299" s="23" t="s">
        <v>41</v>
      </c>
      <c r="F299" s="23" t="s">
        <v>142</v>
      </c>
      <c r="G299" s="21" t="s">
        <v>33</v>
      </c>
      <c r="H299" s="21" t="s">
        <v>172</v>
      </c>
      <c r="I299" s="22" t="s">
        <v>188</v>
      </c>
      <c r="J299" s="22" t="s">
        <v>116</v>
      </c>
      <c r="K299" s="19">
        <v>1764419.2</v>
      </c>
      <c r="L299" s="19" t="e">
        <f t="shared" si="90"/>
        <v>#REF!</v>
      </c>
      <c r="M299" s="54">
        <v>1764.4</v>
      </c>
    </row>
    <row r="300" spans="1:13" ht="15.75" customHeight="1">
      <c r="B300" s="51" t="s">
        <v>117</v>
      </c>
      <c r="C300" s="1" t="s">
        <v>114</v>
      </c>
      <c r="D300" s="1" t="s">
        <v>127</v>
      </c>
      <c r="E300" s="23" t="s">
        <v>41</v>
      </c>
      <c r="F300" s="23" t="s">
        <v>142</v>
      </c>
      <c r="G300" s="21" t="s">
        <v>33</v>
      </c>
      <c r="H300" s="21" t="s">
        <v>172</v>
      </c>
      <c r="I300" s="22" t="s">
        <v>188</v>
      </c>
      <c r="J300" s="22" t="s">
        <v>118</v>
      </c>
      <c r="K300" s="19">
        <v>1764419.2</v>
      </c>
      <c r="L300" s="19" t="e">
        <f>SUM(#REF!)</f>
        <v>#REF!</v>
      </c>
      <c r="M300" s="54">
        <v>1764.4</v>
      </c>
    </row>
    <row r="301" spans="1:13" ht="28.5" customHeight="1">
      <c r="B301" s="32" t="s">
        <v>416</v>
      </c>
      <c r="C301" s="15" t="s">
        <v>114</v>
      </c>
      <c r="D301" s="15" t="s">
        <v>127</v>
      </c>
      <c r="E301" s="12" t="s">
        <v>41</v>
      </c>
      <c r="F301" s="12" t="s">
        <v>160</v>
      </c>
      <c r="G301" s="13" t="s">
        <v>33</v>
      </c>
      <c r="H301" s="13" t="s">
        <v>172</v>
      </c>
      <c r="I301" s="8" t="s">
        <v>173</v>
      </c>
      <c r="J301" s="8"/>
      <c r="K301" s="31">
        <v>27619407.449999999</v>
      </c>
      <c r="L301" s="31" t="e">
        <f>L311+L314+L317+L305+L308+L302</f>
        <v>#REF!</v>
      </c>
      <c r="M301" s="55">
        <v>27339.5</v>
      </c>
    </row>
    <row r="302" spans="1:13" ht="16.5" customHeight="1">
      <c r="A302" s="5" t="s">
        <v>334</v>
      </c>
      <c r="B302" s="40" t="s">
        <v>359</v>
      </c>
      <c r="C302" s="1" t="s">
        <v>114</v>
      </c>
      <c r="D302" s="1" t="s">
        <v>127</v>
      </c>
      <c r="E302" s="23" t="s">
        <v>41</v>
      </c>
      <c r="F302" s="23" t="s">
        <v>160</v>
      </c>
      <c r="G302" s="21" t="s">
        <v>33</v>
      </c>
      <c r="H302" s="21" t="s">
        <v>172</v>
      </c>
      <c r="I302" s="22" t="s">
        <v>358</v>
      </c>
      <c r="J302" s="22"/>
      <c r="K302" s="19">
        <v>599912.4</v>
      </c>
      <c r="L302" s="19" t="e">
        <f t="shared" ref="L302:L303" si="91">L303</f>
        <v>#REF!</v>
      </c>
      <c r="M302" s="54">
        <v>599.9</v>
      </c>
    </row>
    <row r="303" spans="1:13" ht="16.5" customHeight="1">
      <c r="B303" s="2" t="s">
        <v>245</v>
      </c>
      <c r="C303" s="1" t="s">
        <v>114</v>
      </c>
      <c r="D303" s="1" t="s">
        <v>127</v>
      </c>
      <c r="E303" s="23" t="s">
        <v>41</v>
      </c>
      <c r="F303" s="23" t="s">
        <v>160</v>
      </c>
      <c r="G303" s="21" t="s">
        <v>33</v>
      </c>
      <c r="H303" s="21" t="s">
        <v>172</v>
      </c>
      <c r="I303" s="22" t="s">
        <v>358</v>
      </c>
      <c r="J303" s="22" t="s">
        <v>51</v>
      </c>
      <c r="K303" s="19">
        <v>599912.4</v>
      </c>
      <c r="L303" s="19" t="e">
        <f t="shared" si="91"/>
        <v>#REF!</v>
      </c>
      <c r="M303" s="54">
        <v>599.9</v>
      </c>
    </row>
    <row r="304" spans="1:13" ht="23.25" customHeight="1">
      <c r="B304" s="2" t="s">
        <v>212</v>
      </c>
      <c r="C304" s="1" t="s">
        <v>114</v>
      </c>
      <c r="D304" s="1" t="s">
        <v>127</v>
      </c>
      <c r="E304" s="23" t="s">
        <v>41</v>
      </c>
      <c r="F304" s="23" t="s">
        <v>160</v>
      </c>
      <c r="G304" s="21" t="s">
        <v>33</v>
      </c>
      <c r="H304" s="21" t="s">
        <v>172</v>
      </c>
      <c r="I304" s="22" t="s">
        <v>358</v>
      </c>
      <c r="J304" s="22" t="s">
        <v>53</v>
      </c>
      <c r="K304" s="19">
        <v>599912.4</v>
      </c>
      <c r="L304" s="19" t="e">
        <f>SUM(#REF!)</f>
        <v>#REF!</v>
      </c>
      <c r="M304" s="54">
        <v>599.9</v>
      </c>
    </row>
    <row r="305" spans="1:13" ht="50.25" customHeight="1">
      <c r="A305" s="5" t="s">
        <v>334</v>
      </c>
      <c r="B305" s="40" t="s">
        <v>371</v>
      </c>
      <c r="C305" s="1" t="s">
        <v>114</v>
      </c>
      <c r="D305" s="1" t="s">
        <v>127</v>
      </c>
      <c r="E305" s="23" t="s">
        <v>41</v>
      </c>
      <c r="F305" s="23" t="s">
        <v>160</v>
      </c>
      <c r="G305" s="21" t="s">
        <v>33</v>
      </c>
      <c r="H305" s="21" t="s">
        <v>172</v>
      </c>
      <c r="I305" s="22" t="s">
        <v>351</v>
      </c>
      <c r="J305" s="22"/>
      <c r="K305" s="19">
        <v>1210760.1399999999</v>
      </c>
      <c r="L305" s="19" t="e">
        <f t="shared" ref="L305:L306" si="92">L306</f>
        <v>#REF!</v>
      </c>
      <c r="M305" s="54">
        <v>1210.8</v>
      </c>
    </row>
    <row r="306" spans="1:13" ht="16.5" customHeight="1">
      <c r="B306" s="2" t="s">
        <v>245</v>
      </c>
      <c r="C306" s="1" t="s">
        <v>114</v>
      </c>
      <c r="D306" s="1" t="s">
        <v>127</v>
      </c>
      <c r="E306" s="23" t="s">
        <v>41</v>
      </c>
      <c r="F306" s="23" t="s">
        <v>160</v>
      </c>
      <c r="G306" s="21" t="s">
        <v>33</v>
      </c>
      <c r="H306" s="21" t="s">
        <v>172</v>
      </c>
      <c r="I306" s="22" t="s">
        <v>351</v>
      </c>
      <c r="J306" s="22" t="s">
        <v>51</v>
      </c>
      <c r="K306" s="19">
        <v>1210760.1399999999</v>
      </c>
      <c r="L306" s="19" t="e">
        <f t="shared" si="92"/>
        <v>#REF!</v>
      </c>
      <c r="M306" s="54">
        <v>1210.8</v>
      </c>
    </row>
    <row r="307" spans="1:13" ht="23.25" customHeight="1">
      <c r="B307" s="2" t="s">
        <v>212</v>
      </c>
      <c r="C307" s="1" t="s">
        <v>114</v>
      </c>
      <c r="D307" s="1" t="s">
        <v>127</v>
      </c>
      <c r="E307" s="23" t="s">
        <v>41</v>
      </c>
      <c r="F307" s="23" t="s">
        <v>160</v>
      </c>
      <c r="G307" s="21" t="s">
        <v>33</v>
      </c>
      <c r="H307" s="21" t="s">
        <v>172</v>
      </c>
      <c r="I307" s="22" t="s">
        <v>351</v>
      </c>
      <c r="J307" s="22" t="s">
        <v>53</v>
      </c>
      <c r="K307" s="19">
        <v>1210760.1399999999</v>
      </c>
      <c r="L307" s="19" t="e">
        <f>SUM(#REF!)</f>
        <v>#REF!</v>
      </c>
      <c r="M307" s="54">
        <v>1210.8</v>
      </c>
    </row>
    <row r="308" spans="1:13" ht="31.5" customHeight="1">
      <c r="A308" s="5" t="s">
        <v>334</v>
      </c>
      <c r="B308" s="37" t="s">
        <v>267</v>
      </c>
      <c r="C308" s="1" t="s">
        <v>114</v>
      </c>
      <c r="D308" s="1" t="s">
        <v>127</v>
      </c>
      <c r="E308" s="23" t="s">
        <v>41</v>
      </c>
      <c r="F308" s="34" t="s">
        <v>160</v>
      </c>
      <c r="G308" s="35" t="s">
        <v>33</v>
      </c>
      <c r="H308" s="35" t="s">
        <v>172</v>
      </c>
      <c r="I308" s="36" t="s">
        <v>183</v>
      </c>
      <c r="J308" s="36"/>
      <c r="K308" s="19">
        <v>10000</v>
      </c>
      <c r="L308" s="19" t="e">
        <f t="shared" ref="L308:L309" si="93">L309</f>
        <v>#REF!</v>
      </c>
      <c r="M308" s="54">
        <v>10</v>
      </c>
    </row>
    <row r="309" spans="1:13" ht="16.5" customHeight="1">
      <c r="B309" s="2" t="s">
        <v>242</v>
      </c>
      <c r="C309" s="1" t="s">
        <v>114</v>
      </c>
      <c r="D309" s="1" t="s">
        <v>127</v>
      </c>
      <c r="E309" s="23" t="s">
        <v>41</v>
      </c>
      <c r="F309" s="23" t="s">
        <v>160</v>
      </c>
      <c r="G309" s="21" t="s">
        <v>33</v>
      </c>
      <c r="H309" s="21" t="s">
        <v>172</v>
      </c>
      <c r="I309" s="22" t="s">
        <v>183</v>
      </c>
      <c r="J309" s="26">
        <v>200</v>
      </c>
      <c r="K309" s="19">
        <v>10000</v>
      </c>
      <c r="L309" s="19" t="e">
        <f t="shared" si="93"/>
        <v>#REF!</v>
      </c>
      <c r="M309" s="54">
        <v>10</v>
      </c>
    </row>
    <row r="310" spans="1:13" ht="23.25" customHeight="1">
      <c r="B310" s="2" t="s">
        <v>212</v>
      </c>
      <c r="C310" s="1" t="s">
        <v>114</v>
      </c>
      <c r="D310" s="1" t="s">
        <v>127</v>
      </c>
      <c r="E310" s="23" t="s">
        <v>41</v>
      </c>
      <c r="F310" s="23" t="s">
        <v>160</v>
      </c>
      <c r="G310" s="21" t="s">
        <v>33</v>
      </c>
      <c r="H310" s="21" t="s">
        <v>172</v>
      </c>
      <c r="I310" s="22" t="s">
        <v>183</v>
      </c>
      <c r="J310" s="26">
        <v>240</v>
      </c>
      <c r="K310" s="19">
        <v>10000</v>
      </c>
      <c r="L310" s="19" t="e">
        <f>SUM(#REF!)</f>
        <v>#REF!</v>
      </c>
      <c r="M310" s="54">
        <v>10</v>
      </c>
    </row>
    <row r="311" spans="1:13" ht="16.5" customHeight="1">
      <c r="A311" s="5" t="s">
        <v>334</v>
      </c>
      <c r="B311" s="3" t="s">
        <v>131</v>
      </c>
      <c r="C311" s="1" t="s">
        <v>114</v>
      </c>
      <c r="D311" s="1" t="s">
        <v>127</v>
      </c>
      <c r="E311" s="23" t="s">
        <v>41</v>
      </c>
      <c r="F311" s="23" t="s">
        <v>160</v>
      </c>
      <c r="G311" s="21" t="s">
        <v>33</v>
      </c>
      <c r="H311" s="21" t="s">
        <v>172</v>
      </c>
      <c r="I311" s="22" t="s">
        <v>192</v>
      </c>
      <c r="J311" s="22"/>
      <c r="K311" s="19">
        <v>18000089.379999999</v>
      </c>
      <c r="L311" s="19" t="e">
        <f t="shared" ref="L311:L312" si="94">L312</f>
        <v>#REF!</v>
      </c>
      <c r="M311" s="54">
        <v>17720.399999999998</v>
      </c>
    </row>
    <row r="312" spans="1:13" ht="16.5" customHeight="1">
      <c r="B312" s="2" t="s">
        <v>245</v>
      </c>
      <c r="C312" s="1" t="s">
        <v>114</v>
      </c>
      <c r="D312" s="1" t="s">
        <v>127</v>
      </c>
      <c r="E312" s="23" t="s">
        <v>41</v>
      </c>
      <c r="F312" s="23" t="s">
        <v>160</v>
      </c>
      <c r="G312" s="21" t="s">
        <v>33</v>
      </c>
      <c r="H312" s="21" t="s">
        <v>172</v>
      </c>
      <c r="I312" s="22" t="s">
        <v>192</v>
      </c>
      <c r="J312" s="22" t="s">
        <v>51</v>
      </c>
      <c r="K312" s="19">
        <v>18000089.379999999</v>
      </c>
      <c r="L312" s="19" t="e">
        <f t="shared" si="94"/>
        <v>#REF!</v>
      </c>
      <c r="M312" s="54">
        <v>17720.399999999998</v>
      </c>
    </row>
    <row r="313" spans="1:13" ht="23.25" customHeight="1">
      <c r="B313" s="2" t="s">
        <v>212</v>
      </c>
      <c r="C313" s="1" t="s">
        <v>114</v>
      </c>
      <c r="D313" s="1" t="s">
        <v>127</v>
      </c>
      <c r="E313" s="23" t="s">
        <v>41</v>
      </c>
      <c r="F313" s="23" t="s">
        <v>160</v>
      </c>
      <c r="G313" s="21" t="s">
        <v>33</v>
      </c>
      <c r="H313" s="21" t="s">
        <v>172</v>
      </c>
      <c r="I313" s="22" t="s">
        <v>192</v>
      </c>
      <c r="J313" s="22" t="s">
        <v>53</v>
      </c>
      <c r="K313" s="19">
        <v>18000089.379999999</v>
      </c>
      <c r="L313" s="19" t="e">
        <f>SUM(#REF!)</f>
        <v>#REF!</v>
      </c>
      <c r="M313" s="54">
        <v>17720.399999999998</v>
      </c>
    </row>
    <row r="314" spans="1:13" ht="15.75" customHeight="1">
      <c r="A314" s="5" t="s">
        <v>334</v>
      </c>
      <c r="B314" s="3" t="s">
        <v>132</v>
      </c>
      <c r="C314" s="1" t="s">
        <v>114</v>
      </c>
      <c r="D314" s="1" t="s">
        <v>127</v>
      </c>
      <c r="E314" s="23" t="s">
        <v>41</v>
      </c>
      <c r="F314" s="23" t="s">
        <v>160</v>
      </c>
      <c r="G314" s="21" t="s">
        <v>33</v>
      </c>
      <c r="H314" s="21" t="s">
        <v>172</v>
      </c>
      <c r="I314" s="22" t="s">
        <v>193</v>
      </c>
      <c r="J314" s="22"/>
      <c r="K314" s="19">
        <v>6573116.9399999995</v>
      </c>
      <c r="L314" s="19" t="e">
        <f t="shared" ref="L314:L315" si="95">L315</f>
        <v>#REF!</v>
      </c>
      <c r="M314" s="54">
        <v>6573.1</v>
      </c>
    </row>
    <row r="315" spans="1:13" ht="16.5" customHeight="1">
      <c r="B315" s="2" t="s">
        <v>54</v>
      </c>
      <c r="C315" s="1" t="s">
        <v>114</v>
      </c>
      <c r="D315" s="1" t="s">
        <v>127</v>
      </c>
      <c r="E315" s="23" t="s">
        <v>41</v>
      </c>
      <c r="F315" s="23" t="s">
        <v>160</v>
      </c>
      <c r="G315" s="21" t="s">
        <v>33</v>
      </c>
      <c r="H315" s="21" t="s">
        <v>172</v>
      </c>
      <c r="I315" s="22" t="s">
        <v>193</v>
      </c>
      <c r="J315" s="22" t="s">
        <v>55</v>
      </c>
      <c r="K315" s="19">
        <v>6573116.9399999995</v>
      </c>
      <c r="L315" s="19" t="e">
        <f t="shared" si="95"/>
        <v>#REF!</v>
      </c>
      <c r="M315" s="54">
        <v>6573.1</v>
      </c>
    </row>
    <row r="316" spans="1:13" ht="27" customHeight="1">
      <c r="B316" s="2" t="s">
        <v>207</v>
      </c>
      <c r="C316" s="1" t="s">
        <v>114</v>
      </c>
      <c r="D316" s="1" t="s">
        <v>127</v>
      </c>
      <c r="E316" s="23" t="s">
        <v>41</v>
      </c>
      <c r="F316" s="23" t="s">
        <v>160</v>
      </c>
      <c r="G316" s="21" t="s">
        <v>33</v>
      </c>
      <c r="H316" s="21" t="s">
        <v>172</v>
      </c>
      <c r="I316" s="22" t="s">
        <v>193</v>
      </c>
      <c r="J316" s="22" t="s">
        <v>74</v>
      </c>
      <c r="K316" s="19">
        <v>6573116.9399999995</v>
      </c>
      <c r="L316" s="19" t="e">
        <f>SUM(#REF!)</f>
        <v>#REF!</v>
      </c>
      <c r="M316" s="54">
        <v>6573.1</v>
      </c>
    </row>
    <row r="317" spans="1:13" ht="15.75" customHeight="1">
      <c r="B317" s="3" t="s">
        <v>133</v>
      </c>
      <c r="C317" s="1" t="s">
        <v>114</v>
      </c>
      <c r="D317" s="1" t="s">
        <v>127</v>
      </c>
      <c r="E317" s="23" t="s">
        <v>41</v>
      </c>
      <c r="F317" s="23" t="s">
        <v>160</v>
      </c>
      <c r="G317" s="21" t="s">
        <v>33</v>
      </c>
      <c r="H317" s="21" t="s">
        <v>172</v>
      </c>
      <c r="I317" s="22" t="s">
        <v>194</v>
      </c>
      <c r="J317" s="22"/>
      <c r="K317" s="19">
        <v>1225528.5900000001</v>
      </c>
      <c r="L317" s="19" t="e">
        <f>L318+L320</f>
        <v>#REF!</v>
      </c>
      <c r="M317" s="54">
        <v>1225.3</v>
      </c>
    </row>
    <row r="318" spans="1:13" ht="24" customHeight="1">
      <c r="B318" s="2" t="s">
        <v>242</v>
      </c>
      <c r="C318" s="1" t="s">
        <v>114</v>
      </c>
      <c r="D318" s="1" t="s">
        <v>127</v>
      </c>
      <c r="E318" s="23" t="s">
        <v>41</v>
      </c>
      <c r="F318" s="23" t="s">
        <v>160</v>
      </c>
      <c r="G318" s="21" t="s">
        <v>33</v>
      </c>
      <c r="H318" s="21" t="s">
        <v>172</v>
      </c>
      <c r="I318" s="22" t="s">
        <v>194</v>
      </c>
      <c r="J318" s="22" t="s">
        <v>51</v>
      </c>
      <c r="K318" s="19">
        <v>731806.01</v>
      </c>
      <c r="L318" s="19" t="e">
        <f t="shared" ref="L318" si="96">L319</f>
        <v>#REF!</v>
      </c>
      <c r="M318" s="54">
        <v>731.59999999999991</v>
      </c>
    </row>
    <row r="319" spans="1:13" ht="23.25" customHeight="1">
      <c r="B319" s="2" t="s">
        <v>52</v>
      </c>
      <c r="C319" s="1" t="s">
        <v>114</v>
      </c>
      <c r="D319" s="1" t="s">
        <v>127</v>
      </c>
      <c r="E319" s="23" t="s">
        <v>41</v>
      </c>
      <c r="F319" s="23" t="s">
        <v>160</v>
      </c>
      <c r="G319" s="21" t="s">
        <v>33</v>
      </c>
      <c r="H319" s="21" t="s">
        <v>172</v>
      </c>
      <c r="I319" s="22" t="s">
        <v>194</v>
      </c>
      <c r="J319" s="22" t="s">
        <v>53</v>
      </c>
      <c r="K319" s="19">
        <v>731806.01</v>
      </c>
      <c r="L319" s="19" t="e">
        <f>SUM(#REF!)</f>
        <v>#REF!</v>
      </c>
      <c r="M319" s="54">
        <v>731.59999999999991</v>
      </c>
    </row>
    <row r="320" spans="1:13" ht="14.25" customHeight="1">
      <c r="A320" s="5" t="s">
        <v>334</v>
      </c>
      <c r="B320" s="2" t="s">
        <v>54</v>
      </c>
      <c r="C320" s="1" t="s">
        <v>114</v>
      </c>
      <c r="D320" s="1" t="s">
        <v>127</v>
      </c>
      <c r="E320" s="23" t="s">
        <v>41</v>
      </c>
      <c r="F320" s="23" t="s">
        <v>160</v>
      </c>
      <c r="G320" s="21" t="s">
        <v>33</v>
      </c>
      <c r="H320" s="21" t="s">
        <v>172</v>
      </c>
      <c r="I320" s="22" t="s">
        <v>194</v>
      </c>
      <c r="J320" s="22" t="s">
        <v>55</v>
      </c>
      <c r="K320" s="19">
        <v>493722.58</v>
      </c>
      <c r="L320" s="19" t="e">
        <f t="shared" ref="L320" si="97">L321</f>
        <v>#REF!</v>
      </c>
      <c r="M320" s="54">
        <v>493.70000000000005</v>
      </c>
    </row>
    <row r="321" spans="1:13" ht="33.75" customHeight="1">
      <c r="B321" s="2" t="s">
        <v>73</v>
      </c>
      <c r="C321" s="1" t="s">
        <v>114</v>
      </c>
      <c r="D321" s="1" t="s">
        <v>127</v>
      </c>
      <c r="E321" s="23" t="s">
        <v>41</v>
      </c>
      <c r="F321" s="23" t="s">
        <v>160</v>
      </c>
      <c r="G321" s="21" t="s">
        <v>33</v>
      </c>
      <c r="H321" s="21" t="s">
        <v>172</v>
      </c>
      <c r="I321" s="22" t="s">
        <v>194</v>
      </c>
      <c r="J321" s="22" t="s">
        <v>74</v>
      </c>
      <c r="K321" s="19">
        <v>493722.58</v>
      </c>
      <c r="L321" s="19" t="e">
        <f>SUM(#REF!)</f>
        <v>#REF!</v>
      </c>
      <c r="M321" s="54">
        <v>493.70000000000005</v>
      </c>
    </row>
    <row r="322" spans="1:13" ht="14.25" customHeight="1">
      <c r="A322" s="5" t="s">
        <v>334</v>
      </c>
      <c r="B322" s="32" t="s">
        <v>411</v>
      </c>
      <c r="C322" s="15" t="s">
        <v>114</v>
      </c>
      <c r="D322" s="15" t="s">
        <v>127</v>
      </c>
      <c r="E322" s="12" t="s">
        <v>41</v>
      </c>
      <c r="F322" s="12" t="s">
        <v>84</v>
      </c>
      <c r="G322" s="13" t="s">
        <v>33</v>
      </c>
      <c r="H322" s="13" t="s">
        <v>172</v>
      </c>
      <c r="I322" s="8" t="s">
        <v>173</v>
      </c>
      <c r="J322" s="8"/>
      <c r="K322" s="31">
        <v>25399313.34</v>
      </c>
      <c r="L322" s="31" t="e">
        <f>L326+L333+L323+L329</f>
        <v>#REF!</v>
      </c>
      <c r="M322" s="55">
        <v>25399.3</v>
      </c>
    </row>
    <row r="323" spans="1:13" ht="14.25" customHeight="1">
      <c r="B323" s="3" t="s">
        <v>359</v>
      </c>
      <c r="C323" s="1" t="s">
        <v>114</v>
      </c>
      <c r="D323" s="1" t="s">
        <v>127</v>
      </c>
      <c r="E323" s="23" t="s">
        <v>41</v>
      </c>
      <c r="F323" s="23" t="s">
        <v>84</v>
      </c>
      <c r="G323" s="21" t="s">
        <v>33</v>
      </c>
      <c r="H323" s="21" t="s">
        <v>172</v>
      </c>
      <c r="I323" s="22" t="s">
        <v>358</v>
      </c>
      <c r="J323" s="22"/>
      <c r="K323" s="19">
        <v>1407844.1199999999</v>
      </c>
      <c r="L323" s="19" t="e">
        <f t="shared" ref="L323:L324" si="98">L324</f>
        <v>#REF!</v>
      </c>
      <c r="M323" s="54">
        <v>1407.8</v>
      </c>
    </row>
    <row r="324" spans="1:13" ht="26.25" customHeight="1">
      <c r="B324" s="2" t="s">
        <v>243</v>
      </c>
      <c r="C324" s="1" t="s">
        <v>114</v>
      </c>
      <c r="D324" s="1" t="s">
        <v>127</v>
      </c>
      <c r="E324" s="23" t="s">
        <v>41</v>
      </c>
      <c r="F324" s="23" t="s">
        <v>84</v>
      </c>
      <c r="G324" s="21" t="s">
        <v>33</v>
      </c>
      <c r="H324" s="21" t="s">
        <v>172</v>
      </c>
      <c r="I324" s="22" t="s">
        <v>358</v>
      </c>
      <c r="J324" s="22" t="s">
        <v>51</v>
      </c>
      <c r="K324" s="19">
        <v>1407844.1199999999</v>
      </c>
      <c r="L324" s="19" t="e">
        <f t="shared" si="98"/>
        <v>#REF!</v>
      </c>
      <c r="M324" s="54">
        <v>1407.8</v>
      </c>
    </row>
    <row r="325" spans="1:13" ht="23.25" customHeight="1">
      <c r="B325" s="2" t="s">
        <v>212</v>
      </c>
      <c r="C325" s="1" t="s">
        <v>114</v>
      </c>
      <c r="D325" s="1" t="s">
        <v>127</v>
      </c>
      <c r="E325" s="23" t="s">
        <v>41</v>
      </c>
      <c r="F325" s="23" t="s">
        <v>84</v>
      </c>
      <c r="G325" s="21" t="s">
        <v>33</v>
      </c>
      <c r="H325" s="21" t="s">
        <v>172</v>
      </c>
      <c r="I325" s="22" t="s">
        <v>358</v>
      </c>
      <c r="J325" s="22" t="s">
        <v>53</v>
      </c>
      <c r="K325" s="19">
        <v>1407844.1199999999</v>
      </c>
      <c r="L325" s="19" t="e">
        <f>SUM(#REF!)</f>
        <v>#REF!</v>
      </c>
      <c r="M325" s="54">
        <v>1407.8</v>
      </c>
    </row>
    <row r="326" spans="1:13" ht="28.5" customHeight="1">
      <c r="B326" s="3" t="s">
        <v>268</v>
      </c>
      <c r="C326" s="1" t="s">
        <v>114</v>
      </c>
      <c r="D326" s="1" t="s">
        <v>127</v>
      </c>
      <c r="E326" s="23" t="s">
        <v>41</v>
      </c>
      <c r="F326" s="23" t="s">
        <v>84</v>
      </c>
      <c r="G326" s="21" t="s">
        <v>33</v>
      </c>
      <c r="H326" s="21" t="s">
        <v>172</v>
      </c>
      <c r="I326" s="22" t="s">
        <v>183</v>
      </c>
      <c r="J326" s="22"/>
      <c r="K326" s="19">
        <v>3055281.9999999995</v>
      </c>
      <c r="L326" s="19" t="e">
        <f t="shared" ref="L326:L327" si="99">L327</f>
        <v>#REF!</v>
      </c>
      <c r="M326" s="54">
        <v>3055.2999999999997</v>
      </c>
    </row>
    <row r="327" spans="1:13" ht="26.25" customHeight="1">
      <c r="B327" s="2" t="s">
        <v>243</v>
      </c>
      <c r="C327" s="1" t="s">
        <v>114</v>
      </c>
      <c r="D327" s="1" t="s">
        <v>127</v>
      </c>
      <c r="E327" s="23" t="s">
        <v>41</v>
      </c>
      <c r="F327" s="23" t="s">
        <v>84</v>
      </c>
      <c r="G327" s="21" t="s">
        <v>33</v>
      </c>
      <c r="H327" s="21" t="s">
        <v>172</v>
      </c>
      <c r="I327" s="22" t="s">
        <v>183</v>
      </c>
      <c r="J327" s="22" t="s">
        <v>51</v>
      </c>
      <c r="K327" s="19">
        <v>3055281.9999999995</v>
      </c>
      <c r="L327" s="19" t="e">
        <f t="shared" si="99"/>
        <v>#REF!</v>
      </c>
      <c r="M327" s="54">
        <v>3055.2999999999997</v>
      </c>
    </row>
    <row r="328" spans="1:13" ht="23.25" customHeight="1">
      <c r="B328" s="2" t="s">
        <v>212</v>
      </c>
      <c r="C328" s="1" t="s">
        <v>114</v>
      </c>
      <c r="D328" s="1" t="s">
        <v>127</v>
      </c>
      <c r="E328" s="23" t="s">
        <v>41</v>
      </c>
      <c r="F328" s="23" t="s">
        <v>84</v>
      </c>
      <c r="G328" s="21" t="s">
        <v>33</v>
      </c>
      <c r="H328" s="21" t="s">
        <v>172</v>
      </c>
      <c r="I328" s="22" t="s">
        <v>183</v>
      </c>
      <c r="J328" s="22" t="s">
        <v>53</v>
      </c>
      <c r="K328" s="19">
        <v>3055281.9999999995</v>
      </c>
      <c r="L328" s="19" t="e">
        <f>SUM(#REF!)</f>
        <v>#REF!</v>
      </c>
      <c r="M328" s="54">
        <v>3055.2999999999997</v>
      </c>
    </row>
    <row r="329" spans="1:13" ht="39.75" customHeight="1">
      <c r="B329" s="3" t="s">
        <v>377</v>
      </c>
      <c r="C329" s="1" t="s">
        <v>114</v>
      </c>
      <c r="D329" s="1" t="s">
        <v>127</v>
      </c>
      <c r="E329" s="23" t="s">
        <v>41</v>
      </c>
      <c r="F329" s="23" t="s">
        <v>84</v>
      </c>
      <c r="G329" s="21" t="s">
        <v>33</v>
      </c>
      <c r="H329" s="21" t="s">
        <v>172</v>
      </c>
      <c r="I329" s="22" t="s">
        <v>376</v>
      </c>
      <c r="J329" s="22"/>
      <c r="K329" s="19">
        <v>5200000</v>
      </c>
      <c r="L329" s="19" t="e">
        <f t="shared" ref="L329:L330" si="100">L330</f>
        <v>#REF!</v>
      </c>
      <c r="M329" s="54">
        <v>5200</v>
      </c>
    </row>
    <row r="330" spans="1:13" ht="26.25" customHeight="1">
      <c r="B330" s="2" t="s">
        <v>243</v>
      </c>
      <c r="C330" s="1" t="s">
        <v>114</v>
      </c>
      <c r="D330" s="1" t="s">
        <v>127</v>
      </c>
      <c r="E330" s="23" t="s">
        <v>41</v>
      </c>
      <c r="F330" s="23" t="s">
        <v>84</v>
      </c>
      <c r="G330" s="21" t="s">
        <v>33</v>
      </c>
      <c r="H330" s="21" t="s">
        <v>172</v>
      </c>
      <c r="I330" s="22" t="s">
        <v>376</v>
      </c>
      <c r="J330" s="22" t="s">
        <v>51</v>
      </c>
      <c r="K330" s="19">
        <v>5200000</v>
      </c>
      <c r="L330" s="19" t="e">
        <f t="shared" si="100"/>
        <v>#REF!</v>
      </c>
      <c r="M330" s="54">
        <v>5200</v>
      </c>
    </row>
    <row r="331" spans="1:13" ht="23.25" customHeight="1">
      <c r="B331" s="2" t="s">
        <v>212</v>
      </c>
      <c r="C331" s="1" t="s">
        <v>114</v>
      </c>
      <c r="D331" s="1" t="s">
        <v>127</v>
      </c>
      <c r="E331" s="23" t="s">
        <v>41</v>
      </c>
      <c r="F331" s="23" t="s">
        <v>84</v>
      </c>
      <c r="G331" s="21" t="s">
        <v>33</v>
      </c>
      <c r="H331" s="21" t="s">
        <v>172</v>
      </c>
      <c r="I331" s="22" t="s">
        <v>376</v>
      </c>
      <c r="J331" s="22" t="s">
        <v>53</v>
      </c>
      <c r="K331" s="19">
        <v>5200000</v>
      </c>
      <c r="L331" s="19" t="e">
        <f>SUM(#REF!)</f>
        <v>#REF!</v>
      </c>
      <c r="M331" s="54">
        <v>5200</v>
      </c>
    </row>
    <row r="332" spans="1:13" ht="27.75" customHeight="1">
      <c r="B332" s="3" t="s">
        <v>273</v>
      </c>
      <c r="C332" s="1" t="s">
        <v>114</v>
      </c>
      <c r="D332" s="1" t="s">
        <v>127</v>
      </c>
      <c r="E332" s="23" t="s">
        <v>41</v>
      </c>
      <c r="F332" s="34" t="s">
        <v>84</v>
      </c>
      <c r="G332" s="35" t="s">
        <v>33</v>
      </c>
      <c r="H332" s="35" t="s">
        <v>235</v>
      </c>
      <c r="I332" s="36" t="s">
        <v>173</v>
      </c>
      <c r="J332" s="36"/>
      <c r="K332" s="19">
        <v>15736187.220000001</v>
      </c>
      <c r="L332" s="19" t="e">
        <f t="shared" ref="L332:L334" si="101">L333</f>
        <v>#REF!</v>
      </c>
      <c r="M332" s="54">
        <v>15736.2</v>
      </c>
    </row>
    <row r="333" spans="1:13" ht="24">
      <c r="B333" s="37" t="s">
        <v>237</v>
      </c>
      <c r="C333" s="1" t="s">
        <v>114</v>
      </c>
      <c r="D333" s="1" t="s">
        <v>127</v>
      </c>
      <c r="E333" s="23" t="s">
        <v>41</v>
      </c>
      <c r="F333" s="34" t="s">
        <v>84</v>
      </c>
      <c r="G333" s="35" t="s">
        <v>33</v>
      </c>
      <c r="H333" s="35" t="s">
        <v>235</v>
      </c>
      <c r="I333" s="36" t="s">
        <v>236</v>
      </c>
      <c r="J333" s="36"/>
      <c r="K333" s="19">
        <v>15736187.220000001</v>
      </c>
      <c r="L333" s="19" t="e">
        <f t="shared" si="101"/>
        <v>#REF!</v>
      </c>
      <c r="M333" s="54">
        <v>15736.2</v>
      </c>
    </row>
    <row r="334" spans="1:13" ht="18" customHeight="1">
      <c r="B334" s="2" t="s">
        <v>50</v>
      </c>
      <c r="C334" s="1" t="s">
        <v>114</v>
      </c>
      <c r="D334" s="1" t="s">
        <v>127</v>
      </c>
      <c r="E334" s="23" t="s">
        <v>41</v>
      </c>
      <c r="F334" s="23" t="s">
        <v>84</v>
      </c>
      <c r="G334" s="21" t="s">
        <v>33</v>
      </c>
      <c r="H334" s="21" t="s">
        <v>235</v>
      </c>
      <c r="I334" s="22" t="s">
        <v>236</v>
      </c>
      <c r="J334" s="22" t="s">
        <v>51</v>
      </c>
      <c r="K334" s="19">
        <v>15736187.220000001</v>
      </c>
      <c r="L334" s="19" t="e">
        <f t="shared" si="101"/>
        <v>#REF!</v>
      </c>
      <c r="M334" s="54">
        <v>15736.2</v>
      </c>
    </row>
    <row r="335" spans="1:13" ht="24">
      <c r="B335" s="52" t="s">
        <v>212</v>
      </c>
      <c r="C335" s="1" t="s">
        <v>114</v>
      </c>
      <c r="D335" s="1" t="s">
        <v>127</v>
      </c>
      <c r="E335" s="23" t="s">
        <v>41</v>
      </c>
      <c r="F335" s="23" t="s">
        <v>84</v>
      </c>
      <c r="G335" s="21" t="s">
        <v>33</v>
      </c>
      <c r="H335" s="21" t="s">
        <v>235</v>
      </c>
      <c r="I335" s="22" t="s">
        <v>236</v>
      </c>
      <c r="J335" s="22" t="s">
        <v>53</v>
      </c>
      <c r="K335" s="19">
        <v>15736187.220000001</v>
      </c>
      <c r="L335" s="19" t="e">
        <f>SUM(#REF!)</f>
        <v>#REF!</v>
      </c>
      <c r="M335" s="54">
        <v>15736.2</v>
      </c>
    </row>
    <row r="336" spans="1:13" ht="18" customHeight="1">
      <c r="B336" s="28" t="s">
        <v>134</v>
      </c>
      <c r="C336" s="15" t="s">
        <v>114</v>
      </c>
      <c r="D336" s="15" t="s">
        <v>127</v>
      </c>
      <c r="E336" s="15" t="s">
        <v>127</v>
      </c>
      <c r="F336" s="72"/>
      <c r="G336" s="73"/>
      <c r="H336" s="73"/>
      <c r="I336" s="74"/>
      <c r="J336" s="1"/>
      <c r="K336" s="29">
        <v>17048311.640000001</v>
      </c>
      <c r="L336" s="29" t="e">
        <f>L337+L349</f>
        <v>#REF!</v>
      </c>
      <c r="M336" s="56">
        <v>16865.900000000001</v>
      </c>
    </row>
    <row r="337" spans="1:13" ht="30.75" customHeight="1">
      <c r="B337" s="30" t="s">
        <v>395</v>
      </c>
      <c r="C337" s="15" t="s">
        <v>114</v>
      </c>
      <c r="D337" s="15" t="s">
        <v>127</v>
      </c>
      <c r="E337" s="12" t="s">
        <v>127</v>
      </c>
      <c r="F337" s="12" t="s">
        <v>30</v>
      </c>
      <c r="G337" s="13" t="s">
        <v>33</v>
      </c>
      <c r="H337" s="13" t="s">
        <v>172</v>
      </c>
      <c r="I337" s="8" t="s">
        <v>173</v>
      </c>
      <c r="J337" s="8"/>
      <c r="K337" s="31">
        <v>16354702.950000001</v>
      </c>
      <c r="L337" s="31" t="e">
        <f t="shared" ref="L337" si="102">L338</f>
        <v>#REF!</v>
      </c>
      <c r="M337" s="55">
        <v>16172.300000000003</v>
      </c>
    </row>
    <row r="338" spans="1:13" ht="40.5" customHeight="1">
      <c r="B338" s="2" t="s">
        <v>394</v>
      </c>
      <c r="C338" s="1" t="s">
        <v>114</v>
      </c>
      <c r="D338" s="1" t="s">
        <v>127</v>
      </c>
      <c r="E338" s="23" t="s">
        <v>127</v>
      </c>
      <c r="F338" s="23" t="s">
        <v>30</v>
      </c>
      <c r="G338" s="21" t="s">
        <v>35</v>
      </c>
      <c r="H338" s="21" t="s">
        <v>172</v>
      </c>
      <c r="I338" s="22" t="s">
        <v>173</v>
      </c>
      <c r="J338" s="22"/>
      <c r="K338" s="19">
        <v>16354702.950000001</v>
      </c>
      <c r="L338" s="19" t="e">
        <f>L339+L342</f>
        <v>#REF!</v>
      </c>
      <c r="M338" s="54">
        <v>16172.300000000003</v>
      </c>
    </row>
    <row r="339" spans="1:13" ht="40.5" customHeight="1">
      <c r="A339" s="5" t="s">
        <v>327</v>
      </c>
      <c r="B339" s="2" t="s">
        <v>60</v>
      </c>
      <c r="C339" s="1" t="s">
        <v>114</v>
      </c>
      <c r="D339" s="1" t="s">
        <v>127</v>
      </c>
      <c r="E339" s="23" t="s">
        <v>127</v>
      </c>
      <c r="F339" s="23" t="s">
        <v>30</v>
      </c>
      <c r="G339" s="21" t="s">
        <v>35</v>
      </c>
      <c r="H339" s="21" t="s">
        <v>172</v>
      </c>
      <c r="I339" s="22" t="s">
        <v>11</v>
      </c>
      <c r="J339" s="26"/>
      <c r="K339" s="19">
        <v>7000</v>
      </c>
      <c r="L339" s="19" t="e">
        <f t="shared" ref="L339" si="103">L340</f>
        <v>#REF!</v>
      </c>
      <c r="M339" s="54">
        <v>7</v>
      </c>
    </row>
    <row r="340" spans="1:13" ht="22.5" customHeight="1">
      <c r="B340" s="2" t="s">
        <v>242</v>
      </c>
      <c r="C340" s="1" t="s">
        <v>114</v>
      </c>
      <c r="D340" s="1" t="s">
        <v>127</v>
      </c>
      <c r="E340" s="23" t="s">
        <v>127</v>
      </c>
      <c r="F340" s="23" t="s">
        <v>30</v>
      </c>
      <c r="G340" s="21" t="s">
        <v>35</v>
      </c>
      <c r="H340" s="21" t="s">
        <v>172</v>
      </c>
      <c r="I340" s="22" t="s">
        <v>11</v>
      </c>
      <c r="J340" s="26">
        <v>200</v>
      </c>
      <c r="K340" s="19">
        <v>7000</v>
      </c>
      <c r="L340" s="19" t="e">
        <f>L341</f>
        <v>#REF!</v>
      </c>
      <c r="M340" s="54">
        <v>7</v>
      </c>
    </row>
    <row r="341" spans="1:13" ht="24" customHeight="1">
      <c r="B341" s="2" t="s">
        <v>52</v>
      </c>
      <c r="C341" s="1" t="s">
        <v>114</v>
      </c>
      <c r="D341" s="1" t="s">
        <v>127</v>
      </c>
      <c r="E341" s="23" t="s">
        <v>127</v>
      </c>
      <c r="F341" s="23" t="s">
        <v>30</v>
      </c>
      <c r="G341" s="21" t="s">
        <v>35</v>
      </c>
      <c r="H341" s="21" t="s">
        <v>172</v>
      </c>
      <c r="I341" s="22" t="s">
        <v>11</v>
      </c>
      <c r="J341" s="26">
        <v>240</v>
      </c>
      <c r="K341" s="19">
        <v>7000</v>
      </c>
      <c r="L341" s="19" t="e">
        <f>SUM(#REF!)</f>
        <v>#REF!</v>
      </c>
      <c r="M341" s="54">
        <v>7</v>
      </c>
    </row>
    <row r="342" spans="1:13" s="14" customFormat="1" ht="24" customHeight="1">
      <c r="B342" s="3" t="s">
        <v>135</v>
      </c>
      <c r="C342" s="1" t="s">
        <v>114</v>
      </c>
      <c r="D342" s="1" t="s">
        <v>127</v>
      </c>
      <c r="E342" s="23" t="s">
        <v>127</v>
      </c>
      <c r="F342" s="23" t="s">
        <v>30</v>
      </c>
      <c r="G342" s="21" t="s">
        <v>35</v>
      </c>
      <c r="H342" s="21" t="s">
        <v>172</v>
      </c>
      <c r="I342" s="22" t="s">
        <v>195</v>
      </c>
      <c r="J342" s="22"/>
      <c r="K342" s="19">
        <v>16347702.950000001</v>
      </c>
      <c r="L342" s="19" t="e">
        <f>L343+L345+L347</f>
        <v>#REF!</v>
      </c>
      <c r="M342" s="54">
        <v>16165.300000000003</v>
      </c>
    </row>
    <row r="343" spans="1:13" ht="35.25" customHeight="1">
      <c r="B343" s="2" t="s">
        <v>36</v>
      </c>
      <c r="C343" s="1" t="s">
        <v>114</v>
      </c>
      <c r="D343" s="1" t="s">
        <v>127</v>
      </c>
      <c r="E343" s="23" t="s">
        <v>127</v>
      </c>
      <c r="F343" s="23" t="s">
        <v>30</v>
      </c>
      <c r="G343" s="21" t="s">
        <v>35</v>
      </c>
      <c r="H343" s="21" t="s">
        <v>172</v>
      </c>
      <c r="I343" s="22" t="s">
        <v>195</v>
      </c>
      <c r="J343" s="22" t="s">
        <v>37</v>
      </c>
      <c r="K343" s="19">
        <v>15873301.310000001</v>
      </c>
      <c r="L343" s="19" t="e">
        <f t="shared" ref="L343" si="104">L344</f>
        <v>#REF!</v>
      </c>
      <c r="M343" s="54">
        <v>15694.400000000001</v>
      </c>
    </row>
    <row r="344" spans="1:13" ht="15.75" customHeight="1">
      <c r="B344" s="2" t="s">
        <v>38</v>
      </c>
      <c r="C344" s="1" t="s">
        <v>114</v>
      </c>
      <c r="D344" s="1" t="s">
        <v>127</v>
      </c>
      <c r="E344" s="23" t="s">
        <v>127</v>
      </c>
      <c r="F344" s="23" t="s">
        <v>30</v>
      </c>
      <c r="G344" s="21" t="s">
        <v>35</v>
      </c>
      <c r="H344" s="21" t="s">
        <v>172</v>
      </c>
      <c r="I344" s="22" t="s">
        <v>195</v>
      </c>
      <c r="J344" s="22" t="s">
        <v>39</v>
      </c>
      <c r="K344" s="19">
        <v>15873301.310000001</v>
      </c>
      <c r="L344" s="19" t="e">
        <f>SUM(#REF!)</f>
        <v>#REF!</v>
      </c>
      <c r="M344" s="54">
        <v>15694.400000000001</v>
      </c>
    </row>
    <row r="345" spans="1:13" ht="21.75" customHeight="1">
      <c r="B345" s="2" t="s">
        <v>242</v>
      </c>
      <c r="C345" s="1" t="s">
        <v>114</v>
      </c>
      <c r="D345" s="1" t="s">
        <v>127</v>
      </c>
      <c r="E345" s="23" t="s">
        <v>127</v>
      </c>
      <c r="F345" s="23" t="s">
        <v>30</v>
      </c>
      <c r="G345" s="21" t="s">
        <v>35</v>
      </c>
      <c r="H345" s="21" t="s">
        <v>172</v>
      </c>
      <c r="I345" s="22" t="s">
        <v>195</v>
      </c>
      <c r="J345" s="22" t="s">
        <v>51</v>
      </c>
      <c r="K345" s="19">
        <v>473166.82</v>
      </c>
      <c r="L345" s="19" t="e">
        <f t="shared" ref="L345" si="105">L346</f>
        <v>#REF!</v>
      </c>
      <c r="M345" s="54">
        <v>469.70000000000005</v>
      </c>
    </row>
    <row r="346" spans="1:13" ht="24" customHeight="1">
      <c r="B346" s="2" t="s">
        <v>52</v>
      </c>
      <c r="C346" s="1" t="s">
        <v>114</v>
      </c>
      <c r="D346" s="1" t="s">
        <v>127</v>
      </c>
      <c r="E346" s="23" t="s">
        <v>127</v>
      </c>
      <c r="F346" s="23" t="s">
        <v>30</v>
      </c>
      <c r="G346" s="21" t="s">
        <v>35</v>
      </c>
      <c r="H346" s="21" t="s">
        <v>172</v>
      </c>
      <c r="I346" s="22" t="s">
        <v>195</v>
      </c>
      <c r="J346" s="22" t="s">
        <v>53</v>
      </c>
      <c r="K346" s="19">
        <v>473166.82</v>
      </c>
      <c r="L346" s="19" t="e">
        <f>SUM(#REF!)</f>
        <v>#REF!</v>
      </c>
      <c r="M346" s="54">
        <v>469.70000000000005</v>
      </c>
    </row>
    <row r="347" spans="1:13" ht="13.5" customHeight="1">
      <c r="B347" s="2" t="s">
        <v>54</v>
      </c>
      <c r="C347" s="1" t="s">
        <v>114</v>
      </c>
      <c r="D347" s="1" t="s">
        <v>127</v>
      </c>
      <c r="E347" s="23" t="s">
        <v>127</v>
      </c>
      <c r="F347" s="23" t="s">
        <v>30</v>
      </c>
      <c r="G347" s="21" t="s">
        <v>35</v>
      </c>
      <c r="H347" s="21" t="s">
        <v>172</v>
      </c>
      <c r="I347" s="22" t="s">
        <v>176</v>
      </c>
      <c r="J347" s="22" t="s">
        <v>55</v>
      </c>
      <c r="K347" s="19">
        <v>1234.82</v>
      </c>
      <c r="L347" s="19" t="e">
        <f t="shared" ref="L347" si="106">L348</f>
        <v>#REF!</v>
      </c>
      <c r="M347" s="54">
        <v>1.2</v>
      </c>
    </row>
    <row r="348" spans="1:13" ht="14.25" customHeight="1">
      <c r="B348" s="2" t="s">
        <v>56</v>
      </c>
      <c r="C348" s="1" t="s">
        <v>114</v>
      </c>
      <c r="D348" s="1" t="s">
        <v>127</v>
      </c>
      <c r="E348" s="23" t="s">
        <v>127</v>
      </c>
      <c r="F348" s="23" t="s">
        <v>30</v>
      </c>
      <c r="G348" s="21" t="s">
        <v>35</v>
      </c>
      <c r="H348" s="21" t="s">
        <v>172</v>
      </c>
      <c r="I348" s="22" t="s">
        <v>176</v>
      </c>
      <c r="J348" s="22" t="s">
        <v>57</v>
      </c>
      <c r="K348" s="19">
        <v>1234.82</v>
      </c>
      <c r="L348" s="19" t="e">
        <f>#REF!</f>
        <v>#REF!</v>
      </c>
      <c r="M348" s="54">
        <v>1.2</v>
      </c>
    </row>
    <row r="349" spans="1:13" ht="24">
      <c r="B349" s="33" t="s">
        <v>24</v>
      </c>
      <c r="C349" s="15" t="s">
        <v>114</v>
      </c>
      <c r="D349" s="15" t="s">
        <v>127</v>
      </c>
      <c r="E349" s="12" t="s">
        <v>127</v>
      </c>
      <c r="F349" s="12" t="s">
        <v>25</v>
      </c>
      <c r="G349" s="13" t="s">
        <v>33</v>
      </c>
      <c r="H349" s="13" t="s">
        <v>172</v>
      </c>
      <c r="I349" s="8" t="s">
        <v>173</v>
      </c>
      <c r="J349" s="8"/>
      <c r="K349" s="31">
        <v>693608.69</v>
      </c>
      <c r="L349" s="31" t="e">
        <f t="shared" ref="L349:L351" si="107">L350</f>
        <v>#REF!</v>
      </c>
      <c r="M349" s="55">
        <v>693.59999999999991</v>
      </c>
    </row>
    <row r="350" spans="1:13" ht="15.75" customHeight="1">
      <c r="A350" s="5" t="s">
        <v>305</v>
      </c>
      <c r="B350" s="3" t="s">
        <v>342</v>
      </c>
      <c r="C350" s="1" t="s">
        <v>114</v>
      </c>
      <c r="D350" s="1" t="s">
        <v>127</v>
      </c>
      <c r="E350" s="23" t="s">
        <v>127</v>
      </c>
      <c r="F350" s="34" t="s">
        <v>25</v>
      </c>
      <c r="G350" s="35" t="s">
        <v>33</v>
      </c>
      <c r="H350" s="35" t="s">
        <v>172</v>
      </c>
      <c r="I350" s="36" t="s">
        <v>340</v>
      </c>
      <c r="J350" s="36"/>
      <c r="K350" s="19">
        <v>693608.69</v>
      </c>
      <c r="L350" s="19" t="e">
        <f t="shared" si="107"/>
        <v>#REF!</v>
      </c>
      <c r="M350" s="54">
        <v>693.59999999999991</v>
      </c>
    </row>
    <row r="351" spans="1:13" ht="24.75" customHeight="1">
      <c r="B351" s="2" t="s">
        <v>36</v>
      </c>
      <c r="C351" s="1" t="s">
        <v>114</v>
      </c>
      <c r="D351" s="1" t="s">
        <v>127</v>
      </c>
      <c r="E351" s="23" t="s">
        <v>127</v>
      </c>
      <c r="F351" s="23" t="s">
        <v>25</v>
      </c>
      <c r="G351" s="21" t="s">
        <v>33</v>
      </c>
      <c r="H351" s="21" t="s">
        <v>172</v>
      </c>
      <c r="I351" s="22" t="s">
        <v>340</v>
      </c>
      <c r="J351" s="26">
        <v>100</v>
      </c>
      <c r="K351" s="19">
        <v>693608.69</v>
      </c>
      <c r="L351" s="19" t="e">
        <f t="shared" si="107"/>
        <v>#REF!</v>
      </c>
      <c r="M351" s="54">
        <v>693.59999999999991</v>
      </c>
    </row>
    <row r="352" spans="1:13" ht="15.75" customHeight="1">
      <c r="B352" s="2" t="s">
        <v>38</v>
      </c>
      <c r="C352" s="1" t="s">
        <v>114</v>
      </c>
      <c r="D352" s="1" t="s">
        <v>127</v>
      </c>
      <c r="E352" s="23" t="s">
        <v>127</v>
      </c>
      <c r="F352" s="23" t="s">
        <v>25</v>
      </c>
      <c r="G352" s="21" t="s">
        <v>33</v>
      </c>
      <c r="H352" s="21" t="s">
        <v>172</v>
      </c>
      <c r="I352" s="22" t="s">
        <v>340</v>
      </c>
      <c r="J352" s="26">
        <v>120</v>
      </c>
      <c r="K352" s="19">
        <v>693608.69</v>
      </c>
      <c r="L352" s="19" t="e">
        <f>SUM(#REF!)</f>
        <v>#REF!</v>
      </c>
      <c r="M352" s="54">
        <v>693.59999999999991</v>
      </c>
    </row>
    <row r="353" spans="1:13" ht="15" customHeight="1">
      <c r="B353" s="28" t="s">
        <v>367</v>
      </c>
      <c r="C353" s="15" t="s">
        <v>114</v>
      </c>
      <c r="D353" s="15" t="s">
        <v>63</v>
      </c>
      <c r="E353" s="15"/>
      <c r="F353" s="61"/>
      <c r="G353" s="62"/>
      <c r="H353" s="62"/>
      <c r="I353" s="63"/>
      <c r="J353" s="15"/>
      <c r="K353" s="29">
        <v>352401.99</v>
      </c>
      <c r="L353" s="29">
        <f t="shared" ref="L353" si="108">L354</f>
        <v>0</v>
      </c>
      <c r="M353" s="56">
        <v>352.4</v>
      </c>
    </row>
    <row r="354" spans="1:13" ht="15.75" customHeight="1">
      <c r="B354" s="32" t="s">
        <v>368</v>
      </c>
      <c r="C354" s="15" t="s">
        <v>114</v>
      </c>
      <c r="D354" s="15" t="s">
        <v>63</v>
      </c>
      <c r="E354" s="15" t="s">
        <v>127</v>
      </c>
      <c r="F354" s="61"/>
      <c r="G354" s="62"/>
      <c r="H354" s="62"/>
      <c r="I354" s="63"/>
      <c r="J354" s="15"/>
      <c r="K354" s="29">
        <v>352401.99</v>
      </c>
      <c r="L354" s="29">
        <f t="shared" ref="L354:L357" si="109">L355</f>
        <v>0</v>
      </c>
      <c r="M354" s="56">
        <v>352.4</v>
      </c>
    </row>
    <row r="355" spans="1:13" ht="29.25" customHeight="1">
      <c r="B355" s="32" t="s">
        <v>416</v>
      </c>
      <c r="C355" s="15" t="s">
        <v>114</v>
      </c>
      <c r="D355" s="15" t="s">
        <v>63</v>
      </c>
      <c r="E355" s="12" t="s">
        <v>127</v>
      </c>
      <c r="F355" s="12" t="s">
        <v>160</v>
      </c>
      <c r="G355" s="13" t="s">
        <v>33</v>
      </c>
      <c r="H355" s="13" t="s">
        <v>172</v>
      </c>
      <c r="I355" s="8" t="s">
        <v>173</v>
      </c>
      <c r="J355" s="8"/>
      <c r="K355" s="31">
        <v>352401.99</v>
      </c>
      <c r="L355" s="31">
        <f t="shared" si="109"/>
        <v>0</v>
      </c>
      <c r="M355" s="55">
        <v>352.4</v>
      </c>
    </row>
    <row r="356" spans="1:13" ht="18" customHeight="1">
      <c r="B356" s="2" t="s">
        <v>369</v>
      </c>
      <c r="C356" s="1" t="s">
        <v>114</v>
      </c>
      <c r="D356" s="1" t="s">
        <v>63</v>
      </c>
      <c r="E356" s="23" t="s">
        <v>127</v>
      </c>
      <c r="F356" s="23" t="s">
        <v>160</v>
      </c>
      <c r="G356" s="21" t="s">
        <v>33</v>
      </c>
      <c r="H356" s="21" t="s">
        <v>172</v>
      </c>
      <c r="I356" s="22" t="s">
        <v>366</v>
      </c>
      <c r="J356" s="26"/>
      <c r="K356" s="19">
        <v>352401.99</v>
      </c>
      <c r="L356" s="19">
        <f t="shared" si="109"/>
        <v>0</v>
      </c>
      <c r="M356" s="54">
        <v>352.4</v>
      </c>
    </row>
    <row r="357" spans="1:13" ht="16.5" customHeight="1">
      <c r="B357" s="2" t="s">
        <v>54</v>
      </c>
      <c r="C357" s="1" t="s">
        <v>114</v>
      </c>
      <c r="D357" s="1" t="s">
        <v>63</v>
      </c>
      <c r="E357" s="23" t="s">
        <v>127</v>
      </c>
      <c r="F357" s="23" t="s">
        <v>160</v>
      </c>
      <c r="G357" s="21" t="s">
        <v>33</v>
      </c>
      <c r="H357" s="21" t="s">
        <v>172</v>
      </c>
      <c r="I357" s="22" t="s">
        <v>366</v>
      </c>
      <c r="J357" s="22" t="s">
        <v>55</v>
      </c>
      <c r="K357" s="19">
        <v>352401.99</v>
      </c>
      <c r="L357" s="19">
        <f t="shared" si="109"/>
        <v>0</v>
      </c>
      <c r="M357" s="54">
        <v>352.4</v>
      </c>
    </row>
    <row r="358" spans="1:13" ht="26.45" customHeight="1">
      <c r="B358" s="2" t="s">
        <v>207</v>
      </c>
      <c r="C358" s="1" t="s">
        <v>114</v>
      </c>
      <c r="D358" s="1" t="s">
        <v>63</v>
      </c>
      <c r="E358" s="23" t="s">
        <v>127</v>
      </c>
      <c r="F358" s="23" t="s">
        <v>160</v>
      </c>
      <c r="G358" s="21" t="s">
        <v>33</v>
      </c>
      <c r="H358" s="21" t="s">
        <v>172</v>
      </c>
      <c r="I358" s="22" t="s">
        <v>366</v>
      </c>
      <c r="J358" s="22" t="s">
        <v>74</v>
      </c>
      <c r="K358" s="19">
        <v>352401.99</v>
      </c>
      <c r="L358" s="19"/>
      <c r="M358" s="54">
        <v>352.4</v>
      </c>
    </row>
    <row r="359" spans="1:13" ht="15" customHeight="1">
      <c r="B359" s="28" t="s">
        <v>100</v>
      </c>
      <c r="C359" s="15" t="s">
        <v>114</v>
      </c>
      <c r="D359" s="15" t="s">
        <v>94</v>
      </c>
      <c r="E359" s="15"/>
      <c r="F359" s="61"/>
      <c r="G359" s="62"/>
      <c r="H359" s="62"/>
      <c r="I359" s="63"/>
      <c r="J359" s="15"/>
      <c r="K359" s="29">
        <v>3201738.19</v>
      </c>
      <c r="L359" s="29" t="e">
        <f>#REF!+L360</f>
        <v>#REF!</v>
      </c>
      <c r="M359" s="56">
        <v>3199.2999999999997</v>
      </c>
    </row>
    <row r="360" spans="1:13" ht="13.5" customHeight="1">
      <c r="B360" s="32" t="s">
        <v>106</v>
      </c>
      <c r="C360" s="15" t="s">
        <v>114</v>
      </c>
      <c r="D360" s="15" t="s">
        <v>94</v>
      </c>
      <c r="E360" s="15" t="s">
        <v>59</v>
      </c>
      <c r="F360" s="61"/>
      <c r="G360" s="62"/>
      <c r="H360" s="62"/>
      <c r="I360" s="63"/>
      <c r="J360" s="15"/>
      <c r="K360" s="29">
        <v>3199300.96</v>
      </c>
      <c r="L360" s="29" t="e">
        <f>L365+L361</f>
        <v>#REF!</v>
      </c>
      <c r="M360" s="56">
        <v>3199.2999999999997</v>
      </c>
    </row>
    <row r="361" spans="1:13" ht="14.25" customHeight="1">
      <c r="A361" s="5" t="s">
        <v>299</v>
      </c>
      <c r="B361" s="33" t="s">
        <v>388</v>
      </c>
      <c r="C361" s="15" t="s">
        <v>114</v>
      </c>
      <c r="D361" s="15" t="s">
        <v>94</v>
      </c>
      <c r="E361" s="12" t="s">
        <v>59</v>
      </c>
      <c r="F361" s="12" t="s">
        <v>146</v>
      </c>
      <c r="G361" s="13" t="s">
        <v>33</v>
      </c>
      <c r="H361" s="13" t="s">
        <v>172</v>
      </c>
      <c r="I361" s="8" t="s">
        <v>173</v>
      </c>
      <c r="J361" s="8"/>
      <c r="K361" s="31">
        <v>841680</v>
      </c>
      <c r="L361" s="31" t="e">
        <f>L362</f>
        <v>#REF!</v>
      </c>
      <c r="M361" s="55">
        <v>841.69999999999993</v>
      </c>
    </row>
    <row r="362" spans="1:13" ht="28.5" customHeight="1">
      <c r="B362" s="2" t="s">
        <v>224</v>
      </c>
      <c r="C362" s="1" t="s">
        <v>114</v>
      </c>
      <c r="D362" s="1" t="s">
        <v>94</v>
      </c>
      <c r="E362" s="23" t="s">
        <v>59</v>
      </c>
      <c r="F362" s="23" t="s">
        <v>146</v>
      </c>
      <c r="G362" s="21" t="s">
        <v>33</v>
      </c>
      <c r="H362" s="21" t="s">
        <v>172</v>
      </c>
      <c r="I362" s="22" t="s">
        <v>225</v>
      </c>
      <c r="J362" s="26"/>
      <c r="K362" s="19">
        <v>841680</v>
      </c>
      <c r="L362" s="19" t="e">
        <f t="shared" ref="L362:L363" si="110">L363</f>
        <v>#REF!</v>
      </c>
      <c r="M362" s="54">
        <v>841.69999999999993</v>
      </c>
    </row>
    <row r="363" spans="1:13" ht="14.25" customHeight="1">
      <c r="B363" s="2" t="s">
        <v>75</v>
      </c>
      <c r="C363" s="1" t="s">
        <v>114</v>
      </c>
      <c r="D363" s="1" t="s">
        <v>94</v>
      </c>
      <c r="E363" s="23" t="s">
        <v>59</v>
      </c>
      <c r="F363" s="23" t="s">
        <v>146</v>
      </c>
      <c r="G363" s="21" t="s">
        <v>33</v>
      </c>
      <c r="H363" s="21" t="s">
        <v>172</v>
      </c>
      <c r="I363" s="22" t="s">
        <v>225</v>
      </c>
      <c r="J363" s="26">
        <v>300</v>
      </c>
      <c r="K363" s="19">
        <v>841680</v>
      </c>
      <c r="L363" s="19" t="e">
        <f t="shared" si="110"/>
        <v>#REF!</v>
      </c>
      <c r="M363" s="54">
        <v>841.69999999999993</v>
      </c>
    </row>
    <row r="364" spans="1:13" ht="14.25" customHeight="1">
      <c r="B364" s="2" t="s">
        <v>246</v>
      </c>
      <c r="C364" s="1" t="s">
        <v>114</v>
      </c>
      <c r="D364" s="1" t="s">
        <v>94</v>
      </c>
      <c r="E364" s="23" t="s">
        <v>59</v>
      </c>
      <c r="F364" s="23" t="s">
        <v>146</v>
      </c>
      <c r="G364" s="21" t="s">
        <v>33</v>
      </c>
      <c r="H364" s="21" t="s">
        <v>172</v>
      </c>
      <c r="I364" s="22" t="s">
        <v>225</v>
      </c>
      <c r="J364" s="26">
        <v>320</v>
      </c>
      <c r="K364" s="19">
        <v>841680</v>
      </c>
      <c r="L364" s="19" t="e">
        <f>SUM(#REF!)</f>
        <v>#REF!</v>
      </c>
      <c r="M364" s="54">
        <v>841.69999999999993</v>
      </c>
    </row>
    <row r="365" spans="1:13" ht="18.75" customHeight="1">
      <c r="B365" s="28" t="s">
        <v>102</v>
      </c>
      <c r="C365" s="15" t="s">
        <v>114</v>
      </c>
      <c r="D365" s="15" t="s">
        <v>94</v>
      </c>
      <c r="E365" s="12" t="s">
        <v>59</v>
      </c>
      <c r="F365" s="12" t="s">
        <v>103</v>
      </c>
      <c r="G365" s="13" t="s">
        <v>33</v>
      </c>
      <c r="H365" s="13" t="s">
        <v>172</v>
      </c>
      <c r="I365" s="8" t="s">
        <v>173</v>
      </c>
      <c r="J365" s="8"/>
      <c r="K365" s="31">
        <v>2357620.96</v>
      </c>
      <c r="L365" s="31" t="e">
        <f t="shared" ref="L365" si="111">L366</f>
        <v>#REF!</v>
      </c>
      <c r="M365" s="55">
        <v>2357.6</v>
      </c>
    </row>
    <row r="366" spans="1:13" ht="14.25" customHeight="1">
      <c r="B366" s="2" t="s">
        <v>106</v>
      </c>
      <c r="C366" s="1" t="s">
        <v>114</v>
      </c>
      <c r="D366" s="1" t="s">
        <v>94</v>
      </c>
      <c r="E366" s="23" t="s">
        <v>59</v>
      </c>
      <c r="F366" s="23" t="s">
        <v>103</v>
      </c>
      <c r="G366" s="21" t="s">
        <v>49</v>
      </c>
      <c r="H366" s="21" t="s">
        <v>172</v>
      </c>
      <c r="I366" s="22" t="s">
        <v>173</v>
      </c>
      <c r="J366" s="26"/>
      <c r="K366" s="19">
        <v>2357620.96</v>
      </c>
      <c r="L366" s="19" t="e">
        <f>L370+L367</f>
        <v>#REF!</v>
      </c>
      <c r="M366" s="54">
        <v>2357.6</v>
      </c>
    </row>
    <row r="367" spans="1:13" ht="39" customHeight="1">
      <c r="A367" s="5" t="s">
        <v>335</v>
      </c>
      <c r="B367" s="2" t="s">
        <v>226</v>
      </c>
      <c r="C367" s="1" t="s">
        <v>114</v>
      </c>
      <c r="D367" s="1" t="s">
        <v>94</v>
      </c>
      <c r="E367" s="23" t="s">
        <v>59</v>
      </c>
      <c r="F367" s="23" t="s">
        <v>103</v>
      </c>
      <c r="G367" s="21" t="s">
        <v>49</v>
      </c>
      <c r="H367" s="21" t="s">
        <v>172</v>
      </c>
      <c r="I367" s="22" t="s">
        <v>227</v>
      </c>
      <c r="J367" s="26"/>
      <c r="K367" s="19">
        <v>1059742.83</v>
      </c>
      <c r="L367" s="19" t="e">
        <f t="shared" ref="L367" si="112">L368</f>
        <v>#REF!</v>
      </c>
      <c r="M367" s="54">
        <v>1059.7</v>
      </c>
    </row>
    <row r="368" spans="1:13" ht="30" customHeight="1">
      <c r="B368" s="2" t="s">
        <v>115</v>
      </c>
      <c r="C368" s="1" t="s">
        <v>114</v>
      </c>
      <c r="D368" s="1" t="s">
        <v>94</v>
      </c>
      <c r="E368" s="23" t="s">
        <v>59</v>
      </c>
      <c r="F368" s="23" t="s">
        <v>103</v>
      </c>
      <c r="G368" s="21" t="s">
        <v>49</v>
      </c>
      <c r="H368" s="21" t="s">
        <v>172</v>
      </c>
      <c r="I368" s="22" t="s">
        <v>227</v>
      </c>
      <c r="J368" s="26">
        <v>400</v>
      </c>
      <c r="K368" s="19">
        <v>1059742.83</v>
      </c>
      <c r="L368" s="19" t="e">
        <f t="shared" ref="L368" si="113">L369</f>
        <v>#REF!</v>
      </c>
      <c r="M368" s="54">
        <v>1059.7</v>
      </c>
    </row>
    <row r="369" spans="1:13" ht="16.5" customHeight="1">
      <c r="B369" s="51" t="s">
        <v>117</v>
      </c>
      <c r="C369" s="1" t="s">
        <v>114</v>
      </c>
      <c r="D369" s="1" t="s">
        <v>94</v>
      </c>
      <c r="E369" s="23" t="s">
        <v>59</v>
      </c>
      <c r="F369" s="23" t="s">
        <v>103</v>
      </c>
      <c r="G369" s="21" t="s">
        <v>49</v>
      </c>
      <c r="H369" s="21" t="s">
        <v>172</v>
      </c>
      <c r="I369" s="22" t="s">
        <v>227</v>
      </c>
      <c r="J369" s="26">
        <v>410</v>
      </c>
      <c r="K369" s="19">
        <v>1059742.83</v>
      </c>
      <c r="L369" s="19" t="e">
        <f>#REF!</f>
        <v>#REF!</v>
      </c>
      <c r="M369" s="54">
        <v>1059.7</v>
      </c>
    </row>
    <row r="370" spans="1:13" ht="39" customHeight="1">
      <c r="A370" s="5" t="s">
        <v>335</v>
      </c>
      <c r="B370" s="2" t="s">
        <v>218</v>
      </c>
      <c r="C370" s="1" t="s">
        <v>114</v>
      </c>
      <c r="D370" s="1" t="s">
        <v>94</v>
      </c>
      <c r="E370" s="23" t="s">
        <v>59</v>
      </c>
      <c r="F370" s="23" t="s">
        <v>103</v>
      </c>
      <c r="G370" s="21" t="s">
        <v>49</v>
      </c>
      <c r="H370" s="21" t="s">
        <v>172</v>
      </c>
      <c r="I370" s="22" t="s">
        <v>16</v>
      </c>
      <c r="J370" s="26"/>
      <c r="K370" s="19">
        <v>1297878.1300000001</v>
      </c>
      <c r="L370" s="19" t="e">
        <f t="shared" ref="L370:L371" si="114">L371</f>
        <v>#REF!</v>
      </c>
      <c r="M370" s="54">
        <v>1297.8999999999999</v>
      </c>
    </row>
    <row r="371" spans="1:13" ht="23.25" customHeight="1">
      <c r="B371" s="2" t="s">
        <v>115</v>
      </c>
      <c r="C371" s="1" t="s">
        <v>114</v>
      </c>
      <c r="D371" s="1" t="s">
        <v>94</v>
      </c>
      <c r="E371" s="23" t="s">
        <v>59</v>
      </c>
      <c r="F371" s="23" t="s">
        <v>103</v>
      </c>
      <c r="G371" s="21" t="s">
        <v>49</v>
      </c>
      <c r="H371" s="21" t="s">
        <v>172</v>
      </c>
      <c r="I371" s="22" t="s">
        <v>16</v>
      </c>
      <c r="J371" s="26">
        <v>400</v>
      </c>
      <c r="K371" s="19">
        <v>1297878.1300000001</v>
      </c>
      <c r="L371" s="19" t="e">
        <f t="shared" si="114"/>
        <v>#REF!</v>
      </c>
      <c r="M371" s="54">
        <v>1297.8999999999999</v>
      </c>
    </row>
    <row r="372" spans="1:13" ht="16.5" customHeight="1">
      <c r="B372" s="51" t="s">
        <v>117</v>
      </c>
      <c r="C372" s="1" t="s">
        <v>114</v>
      </c>
      <c r="D372" s="1" t="s">
        <v>94</v>
      </c>
      <c r="E372" s="23" t="s">
        <v>59</v>
      </c>
      <c r="F372" s="23" t="s">
        <v>103</v>
      </c>
      <c r="G372" s="21" t="s">
        <v>49</v>
      </c>
      <c r="H372" s="21" t="s">
        <v>172</v>
      </c>
      <c r="I372" s="22" t="s">
        <v>16</v>
      </c>
      <c r="J372" s="26">
        <v>410</v>
      </c>
      <c r="K372" s="19">
        <v>1297878.1300000001</v>
      </c>
      <c r="L372" s="19" t="e">
        <f>SUM(#REF!)</f>
        <v>#REF!</v>
      </c>
      <c r="M372" s="54">
        <v>1297.8999999999999</v>
      </c>
    </row>
    <row r="373" spans="1:13" ht="13.5" customHeight="1">
      <c r="B373" s="2"/>
      <c r="C373" s="1"/>
      <c r="D373" s="1"/>
      <c r="E373" s="23"/>
      <c r="F373" s="23"/>
      <c r="G373" s="21"/>
      <c r="H373" s="21"/>
      <c r="I373" s="22"/>
      <c r="J373" s="26"/>
      <c r="K373" s="19"/>
      <c r="L373" s="19"/>
      <c r="M373" s="54"/>
    </row>
    <row r="374" spans="1:13" ht="38.25" customHeight="1">
      <c r="B374" s="28" t="s">
        <v>272</v>
      </c>
      <c r="C374" s="15" t="s">
        <v>139</v>
      </c>
      <c r="D374" s="15"/>
      <c r="E374" s="15"/>
      <c r="F374" s="61"/>
      <c r="G374" s="62"/>
      <c r="H374" s="62"/>
      <c r="I374" s="63"/>
      <c r="J374" s="15"/>
      <c r="K374" s="29">
        <v>1158784918.2299998</v>
      </c>
      <c r="L374" s="29" t="e">
        <f>L375+L389+L545+L578+L584+L663+L383</f>
        <v>#REF!</v>
      </c>
      <c r="M374" s="56">
        <v>1153330.7</v>
      </c>
    </row>
    <row r="375" spans="1:13" ht="16.5" customHeight="1">
      <c r="B375" s="28" t="s">
        <v>29</v>
      </c>
      <c r="C375" s="15" t="s">
        <v>139</v>
      </c>
      <c r="D375" s="15" t="s">
        <v>30</v>
      </c>
      <c r="E375" s="15"/>
      <c r="F375" s="61"/>
      <c r="G375" s="62"/>
      <c r="H375" s="62"/>
      <c r="I375" s="63"/>
      <c r="J375" s="15"/>
      <c r="K375" s="29">
        <v>100600</v>
      </c>
      <c r="L375" s="29" t="e">
        <f t="shared" ref="L375:L376" si="115">L376</f>
        <v>#REF!</v>
      </c>
      <c r="M375" s="56">
        <v>99.1</v>
      </c>
    </row>
    <row r="376" spans="1:13" ht="15.75" customHeight="1">
      <c r="B376" s="32" t="s">
        <v>71</v>
      </c>
      <c r="C376" s="15" t="s">
        <v>139</v>
      </c>
      <c r="D376" s="15" t="s">
        <v>30</v>
      </c>
      <c r="E376" s="12" t="s">
        <v>72</v>
      </c>
      <c r="F376" s="12"/>
      <c r="G376" s="13"/>
      <c r="H376" s="13"/>
      <c r="I376" s="8"/>
      <c r="J376" s="8"/>
      <c r="K376" s="31">
        <v>100600</v>
      </c>
      <c r="L376" s="31" t="e">
        <f t="shared" si="115"/>
        <v>#REF!</v>
      </c>
      <c r="M376" s="55">
        <v>99.1</v>
      </c>
    </row>
    <row r="377" spans="1:13" ht="29.25" customHeight="1">
      <c r="B377" s="32" t="s">
        <v>392</v>
      </c>
      <c r="C377" s="15" t="s">
        <v>139</v>
      </c>
      <c r="D377" s="15" t="s">
        <v>30</v>
      </c>
      <c r="E377" s="12" t="s">
        <v>72</v>
      </c>
      <c r="F377" s="12" t="s">
        <v>136</v>
      </c>
      <c r="G377" s="13" t="s">
        <v>33</v>
      </c>
      <c r="H377" s="13" t="s">
        <v>172</v>
      </c>
      <c r="I377" s="8" t="s">
        <v>173</v>
      </c>
      <c r="J377" s="8"/>
      <c r="K377" s="31">
        <v>100600</v>
      </c>
      <c r="L377" s="31" t="e">
        <f t="shared" ref="L377" si="116">L378</f>
        <v>#REF!</v>
      </c>
      <c r="M377" s="55">
        <v>99.1</v>
      </c>
    </row>
    <row r="378" spans="1:13" ht="17.25" customHeight="1">
      <c r="A378" s="5" t="s">
        <v>303</v>
      </c>
      <c r="B378" s="2" t="s">
        <v>180</v>
      </c>
      <c r="C378" s="1" t="s">
        <v>139</v>
      </c>
      <c r="D378" s="1" t="s">
        <v>30</v>
      </c>
      <c r="E378" s="23" t="s">
        <v>72</v>
      </c>
      <c r="F378" s="23" t="s">
        <v>136</v>
      </c>
      <c r="G378" s="21" t="s">
        <v>33</v>
      </c>
      <c r="H378" s="21" t="s">
        <v>172</v>
      </c>
      <c r="I378" s="22" t="s">
        <v>181</v>
      </c>
      <c r="J378" s="26"/>
      <c r="K378" s="19">
        <v>100600</v>
      </c>
      <c r="L378" s="19" t="e">
        <f>L379+L381</f>
        <v>#REF!</v>
      </c>
      <c r="M378" s="54">
        <v>99.1</v>
      </c>
    </row>
    <row r="379" spans="1:13" ht="17.25" customHeight="1">
      <c r="B379" s="2" t="s">
        <v>242</v>
      </c>
      <c r="C379" s="1" t="s">
        <v>139</v>
      </c>
      <c r="D379" s="1" t="s">
        <v>30</v>
      </c>
      <c r="E379" s="23" t="s">
        <v>72</v>
      </c>
      <c r="F379" s="23" t="s">
        <v>136</v>
      </c>
      <c r="G379" s="21" t="s">
        <v>33</v>
      </c>
      <c r="H379" s="21" t="s">
        <v>172</v>
      </c>
      <c r="I379" s="22" t="s">
        <v>181</v>
      </c>
      <c r="J379" s="22" t="s">
        <v>51</v>
      </c>
      <c r="K379" s="19">
        <v>76600</v>
      </c>
      <c r="L379" s="19" t="e">
        <f t="shared" ref="L379" si="117">L380</f>
        <v>#REF!</v>
      </c>
      <c r="M379" s="54">
        <v>75.099999999999994</v>
      </c>
    </row>
    <row r="380" spans="1:13" ht="23.25" customHeight="1">
      <c r="B380" s="2" t="s">
        <v>52</v>
      </c>
      <c r="C380" s="1" t="s">
        <v>139</v>
      </c>
      <c r="D380" s="1" t="s">
        <v>30</v>
      </c>
      <c r="E380" s="23" t="s">
        <v>72</v>
      </c>
      <c r="F380" s="23" t="s">
        <v>136</v>
      </c>
      <c r="G380" s="21" t="s">
        <v>33</v>
      </c>
      <c r="H380" s="21" t="s">
        <v>172</v>
      </c>
      <c r="I380" s="22" t="s">
        <v>181</v>
      </c>
      <c r="J380" s="22" t="s">
        <v>53</v>
      </c>
      <c r="K380" s="19">
        <v>76600</v>
      </c>
      <c r="L380" s="19" t="e">
        <f>SUM(#REF!)</f>
        <v>#REF!</v>
      </c>
      <c r="M380" s="54">
        <v>75.099999999999994</v>
      </c>
    </row>
    <row r="381" spans="1:13" ht="24">
      <c r="B381" s="4" t="s">
        <v>80</v>
      </c>
      <c r="C381" s="1" t="s">
        <v>139</v>
      </c>
      <c r="D381" s="1" t="s">
        <v>30</v>
      </c>
      <c r="E381" s="23" t="s">
        <v>72</v>
      </c>
      <c r="F381" s="23" t="s">
        <v>136</v>
      </c>
      <c r="G381" s="21" t="s">
        <v>33</v>
      </c>
      <c r="H381" s="21" t="s">
        <v>172</v>
      </c>
      <c r="I381" s="22" t="s">
        <v>181</v>
      </c>
      <c r="J381" s="22" t="s">
        <v>81</v>
      </c>
      <c r="K381" s="19">
        <v>24000</v>
      </c>
      <c r="L381" s="19" t="e">
        <f t="shared" ref="L381" si="118">L382</f>
        <v>#REF!</v>
      </c>
      <c r="M381" s="54">
        <v>24</v>
      </c>
    </row>
    <row r="382" spans="1:13">
      <c r="B382" s="4" t="s">
        <v>82</v>
      </c>
      <c r="C382" s="1" t="s">
        <v>139</v>
      </c>
      <c r="D382" s="1" t="s">
        <v>30</v>
      </c>
      <c r="E382" s="23" t="s">
        <v>72</v>
      </c>
      <c r="F382" s="23" t="s">
        <v>136</v>
      </c>
      <c r="G382" s="21" t="s">
        <v>33</v>
      </c>
      <c r="H382" s="21" t="s">
        <v>172</v>
      </c>
      <c r="I382" s="22" t="s">
        <v>181</v>
      </c>
      <c r="J382" s="22" t="s">
        <v>83</v>
      </c>
      <c r="K382" s="19">
        <v>24000</v>
      </c>
      <c r="L382" s="19" t="e">
        <f>#REF!</f>
        <v>#REF!</v>
      </c>
      <c r="M382" s="54">
        <v>24</v>
      </c>
    </row>
    <row r="383" spans="1:13">
      <c r="B383" s="32" t="s">
        <v>96</v>
      </c>
      <c r="C383" s="15" t="s">
        <v>139</v>
      </c>
      <c r="D383" s="15" t="s">
        <v>59</v>
      </c>
      <c r="E383" s="15"/>
      <c r="F383" s="61"/>
      <c r="G383" s="62"/>
      <c r="H383" s="62"/>
      <c r="I383" s="63"/>
      <c r="J383" s="15"/>
      <c r="K383" s="29">
        <v>47500</v>
      </c>
      <c r="L383" s="29" t="e">
        <f t="shared" ref="L383:L387" si="119">L384</f>
        <v>#REF!</v>
      </c>
      <c r="M383" s="56">
        <v>47.5</v>
      </c>
    </row>
    <row r="384" spans="1:13">
      <c r="B384" s="32" t="s">
        <v>97</v>
      </c>
      <c r="C384" s="15" t="s">
        <v>139</v>
      </c>
      <c r="D384" s="15" t="s">
        <v>59</v>
      </c>
      <c r="E384" s="12" t="s">
        <v>98</v>
      </c>
      <c r="F384" s="12"/>
      <c r="G384" s="13"/>
      <c r="H384" s="13"/>
      <c r="I384" s="8"/>
      <c r="J384" s="8"/>
      <c r="K384" s="31">
        <v>47500</v>
      </c>
      <c r="L384" s="31" t="e">
        <f t="shared" si="119"/>
        <v>#REF!</v>
      </c>
      <c r="M384" s="55">
        <v>47.5</v>
      </c>
    </row>
    <row r="385" spans="1:13" ht="27.75" customHeight="1">
      <c r="B385" s="32" t="s">
        <v>405</v>
      </c>
      <c r="C385" s="15" t="s">
        <v>139</v>
      </c>
      <c r="D385" s="15" t="s">
        <v>59</v>
      </c>
      <c r="E385" s="12" t="s">
        <v>98</v>
      </c>
      <c r="F385" s="12" t="s">
        <v>72</v>
      </c>
      <c r="G385" s="13" t="s">
        <v>33</v>
      </c>
      <c r="H385" s="13" t="s">
        <v>172</v>
      </c>
      <c r="I385" s="8" t="s">
        <v>173</v>
      </c>
      <c r="J385" s="8"/>
      <c r="K385" s="31">
        <v>47500</v>
      </c>
      <c r="L385" s="31" t="e">
        <f t="shared" si="119"/>
        <v>#REF!</v>
      </c>
      <c r="M385" s="55">
        <v>47.5</v>
      </c>
    </row>
    <row r="386" spans="1:13" ht="24">
      <c r="A386" s="5" t="s">
        <v>320</v>
      </c>
      <c r="B386" s="6" t="s">
        <v>267</v>
      </c>
      <c r="C386" s="1" t="s">
        <v>139</v>
      </c>
      <c r="D386" s="1" t="s">
        <v>59</v>
      </c>
      <c r="E386" s="23" t="s">
        <v>98</v>
      </c>
      <c r="F386" s="23" t="s">
        <v>72</v>
      </c>
      <c r="G386" s="21" t="s">
        <v>33</v>
      </c>
      <c r="H386" s="21" t="s">
        <v>172</v>
      </c>
      <c r="I386" s="22" t="s">
        <v>183</v>
      </c>
      <c r="J386" s="26"/>
      <c r="K386" s="19">
        <v>47500</v>
      </c>
      <c r="L386" s="19" t="e">
        <f t="shared" si="119"/>
        <v>#REF!</v>
      </c>
      <c r="M386" s="54">
        <v>47.5</v>
      </c>
    </row>
    <row r="387" spans="1:13" ht="24">
      <c r="B387" s="4" t="s">
        <v>80</v>
      </c>
      <c r="C387" s="1" t="s">
        <v>139</v>
      </c>
      <c r="D387" s="1" t="s">
        <v>59</v>
      </c>
      <c r="E387" s="23" t="s">
        <v>98</v>
      </c>
      <c r="F387" s="23" t="s">
        <v>72</v>
      </c>
      <c r="G387" s="21" t="s">
        <v>33</v>
      </c>
      <c r="H387" s="21" t="s">
        <v>172</v>
      </c>
      <c r="I387" s="22" t="s">
        <v>183</v>
      </c>
      <c r="J387" s="22" t="s">
        <v>81</v>
      </c>
      <c r="K387" s="19">
        <v>47500</v>
      </c>
      <c r="L387" s="19" t="e">
        <f t="shared" si="119"/>
        <v>#REF!</v>
      </c>
      <c r="M387" s="54">
        <v>47.5</v>
      </c>
    </row>
    <row r="388" spans="1:13">
      <c r="B388" s="4" t="s">
        <v>82</v>
      </c>
      <c r="C388" s="1" t="s">
        <v>139</v>
      </c>
      <c r="D388" s="1" t="s">
        <v>59</v>
      </c>
      <c r="E388" s="23" t="s">
        <v>98</v>
      </c>
      <c r="F388" s="23" t="s">
        <v>72</v>
      </c>
      <c r="G388" s="21" t="s">
        <v>33</v>
      </c>
      <c r="H388" s="21" t="s">
        <v>172</v>
      </c>
      <c r="I388" s="22" t="s">
        <v>183</v>
      </c>
      <c r="J388" s="22" t="s">
        <v>83</v>
      </c>
      <c r="K388" s="19">
        <v>47500</v>
      </c>
      <c r="L388" s="19" t="e">
        <f>#REF!</f>
        <v>#REF!</v>
      </c>
      <c r="M388" s="54">
        <v>47.5</v>
      </c>
    </row>
    <row r="389" spans="1:13" ht="17.25" customHeight="1">
      <c r="B389" s="32" t="s">
        <v>140</v>
      </c>
      <c r="C389" s="15" t="s">
        <v>139</v>
      </c>
      <c r="D389" s="15" t="s">
        <v>68</v>
      </c>
      <c r="E389" s="15"/>
      <c r="F389" s="61"/>
      <c r="G389" s="62"/>
      <c r="H389" s="62"/>
      <c r="I389" s="63"/>
      <c r="J389" s="15"/>
      <c r="K389" s="29">
        <v>942367557.41999996</v>
      </c>
      <c r="L389" s="29" t="e">
        <f>L390+L403+L465+L497+L523</f>
        <v>#REF!</v>
      </c>
      <c r="M389" s="56">
        <v>940812</v>
      </c>
    </row>
    <row r="390" spans="1:13" ht="15" customHeight="1">
      <c r="B390" s="32" t="s">
        <v>141</v>
      </c>
      <c r="C390" s="15" t="s">
        <v>139</v>
      </c>
      <c r="D390" s="15" t="s">
        <v>68</v>
      </c>
      <c r="E390" s="15" t="s">
        <v>30</v>
      </c>
      <c r="F390" s="61"/>
      <c r="G390" s="62"/>
      <c r="H390" s="62"/>
      <c r="I390" s="63"/>
      <c r="J390" s="15"/>
      <c r="K390" s="29">
        <v>372473624.11000001</v>
      </c>
      <c r="L390" s="29" t="e">
        <f>L391+L399</f>
        <v>#REF!</v>
      </c>
      <c r="M390" s="56">
        <v>372473.7</v>
      </c>
    </row>
    <row r="391" spans="1:13" ht="17.25" customHeight="1">
      <c r="B391" s="46" t="s">
        <v>399</v>
      </c>
      <c r="C391" s="15" t="s">
        <v>139</v>
      </c>
      <c r="D391" s="15" t="s">
        <v>68</v>
      </c>
      <c r="E391" s="12" t="s">
        <v>30</v>
      </c>
      <c r="F391" s="12" t="s">
        <v>120</v>
      </c>
      <c r="G391" s="13" t="s">
        <v>33</v>
      </c>
      <c r="H391" s="13" t="s">
        <v>172</v>
      </c>
      <c r="I391" s="8" t="s">
        <v>173</v>
      </c>
      <c r="J391" s="8"/>
      <c r="K391" s="31">
        <v>369288298.38999999</v>
      </c>
      <c r="L391" s="31" t="e">
        <f t="shared" ref="L391" si="120">L392</f>
        <v>#REF!</v>
      </c>
      <c r="M391" s="55">
        <v>369288.4</v>
      </c>
    </row>
    <row r="392" spans="1:13" ht="27.75" customHeight="1">
      <c r="B392" s="4" t="s">
        <v>400</v>
      </c>
      <c r="C392" s="1" t="s">
        <v>139</v>
      </c>
      <c r="D392" s="1" t="s">
        <v>68</v>
      </c>
      <c r="E392" s="23" t="s">
        <v>30</v>
      </c>
      <c r="F392" s="23" t="s">
        <v>120</v>
      </c>
      <c r="G392" s="21" t="s">
        <v>109</v>
      </c>
      <c r="H392" s="21" t="s">
        <v>172</v>
      </c>
      <c r="I392" s="22" t="s">
        <v>173</v>
      </c>
      <c r="J392" s="22"/>
      <c r="K392" s="19">
        <v>369288298.38999999</v>
      </c>
      <c r="L392" s="19" t="e">
        <f>L393+L396</f>
        <v>#REF!</v>
      </c>
      <c r="M392" s="54">
        <v>369288.4</v>
      </c>
    </row>
    <row r="393" spans="1:13" ht="15" customHeight="1">
      <c r="B393" s="4" t="s">
        <v>220</v>
      </c>
      <c r="C393" s="1" t="s">
        <v>139</v>
      </c>
      <c r="D393" s="1" t="s">
        <v>68</v>
      </c>
      <c r="E393" s="23" t="s">
        <v>30</v>
      </c>
      <c r="F393" s="23" t="s">
        <v>120</v>
      </c>
      <c r="G393" s="21" t="s">
        <v>109</v>
      </c>
      <c r="H393" s="21" t="s">
        <v>172</v>
      </c>
      <c r="I393" s="22" t="s">
        <v>15</v>
      </c>
      <c r="J393" s="22"/>
      <c r="K393" s="19">
        <v>245724938.09999999</v>
      </c>
      <c r="L393" s="19" t="e">
        <f t="shared" ref="L393:L394" si="121">L394</f>
        <v>#REF!</v>
      </c>
      <c r="M393" s="54">
        <v>245725</v>
      </c>
    </row>
    <row r="394" spans="1:13" ht="24" customHeight="1">
      <c r="A394" s="5" t="s">
        <v>325</v>
      </c>
      <c r="B394" s="4" t="s">
        <v>80</v>
      </c>
      <c r="C394" s="1" t="s">
        <v>139</v>
      </c>
      <c r="D394" s="1" t="s">
        <v>68</v>
      </c>
      <c r="E394" s="23" t="s">
        <v>30</v>
      </c>
      <c r="F394" s="23" t="s">
        <v>120</v>
      </c>
      <c r="G394" s="21" t="s">
        <v>109</v>
      </c>
      <c r="H394" s="21" t="s">
        <v>172</v>
      </c>
      <c r="I394" s="22" t="s">
        <v>15</v>
      </c>
      <c r="J394" s="22" t="s">
        <v>81</v>
      </c>
      <c r="K394" s="19">
        <v>245724938.09999999</v>
      </c>
      <c r="L394" s="19" t="e">
        <f t="shared" si="121"/>
        <v>#REF!</v>
      </c>
      <c r="M394" s="54">
        <v>245725</v>
      </c>
    </row>
    <row r="395" spans="1:13" ht="14.25" customHeight="1">
      <c r="B395" s="4" t="s">
        <v>82</v>
      </c>
      <c r="C395" s="1" t="s">
        <v>139</v>
      </c>
      <c r="D395" s="1" t="s">
        <v>68</v>
      </c>
      <c r="E395" s="23" t="s">
        <v>30</v>
      </c>
      <c r="F395" s="23" t="s">
        <v>120</v>
      </c>
      <c r="G395" s="21" t="s">
        <v>109</v>
      </c>
      <c r="H395" s="21" t="s">
        <v>172</v>
      </c>
      <c r="I395" s="22" t="s">
        <v>15</v>
      </c>
      <c r="J395" s="22" t="s">
        <v>83</v>
      </c>
      <c r="K395" s="19">
        <v>245724938.09999999</v>
      </c>
      <c r="L395" s="19" t="e">
        <f>#REF!</f>
        <v>#REF!</v>
      </c>
      <c r="M395" s="54">
        <v>245725</v>
      </c>
    </row>
    <row r="396" spans="1:13" ht="15.75" customHeight="1">
      <c r="B396" s="4" t="s">
        <v>79</v>
      </c>
      <c r="C396" s="1" t="s">
        <v>139</v>
      </c>
      <c r="D396" s="1" t="s">
        <v>68</v>
      </c>
      <c r="E396" s="23" t="s">
        <v>30</v>
      </c>
      <c r="F396" s="23" t="s">
        <v>120</v>
      </c>
      <c r="G396" s="21" t="s">
        <v>109</v>
      </c>
      <c r="H396" s="21" t="s">
        <v>172</v>
      </c>
      <c r="I396" s="22" t="s">
        <v>182</v>
      </c>
      <c r="J396" s="22"/>
      <c r="K396" s="19">
        <v>123563360.29000002</v>
      </c>
      <c r="L396" s="19" t="e">
        <f t="shared" ref="L396:L397" si="122">L397</f>
        <v>#REF!</v>
      </c>
      <c r="M396" s="54">
        <v>123563.4</v>
      </c>
    </row>
    <row r="397" spans="1:13" ht="24" customHeight="1">
      <c r="B397" s="4" t="s">
        <v>80</v>
      </c>
      <c r="C397" s="1" t="s">
        <v>139</v>
      </c>
      <c r="D397" s="1" t="s">
        <v>68</v>
      </c>
      <c r="E397" s="23" t="s">
        <v>30</v>
      </c>
      <c r="F397" s="23" t="s">
        <v>120</v>
      </c>
      <c r="G397" s="21" t="s">
        <v>109</v>
      </c>
      <c r="H397" s="21" t="s">
        <v>172</v>
      </c>
      <c r="I397" s="22" t="s">
        <v>182</v>
      </c>
      <c r="J397" s="22" t="s">
        <v>81</v>
      </c>
      <c r="K397" s="19">
        <v>123563360.29000002</v>
      </c>
      <c r="L397" s="19" t="e">
        <f t="shared" si="122"/>
        <v>#REF!</v>
      </c>
      <c r="M397" s="54">
        <v>123563.4</v>
      </c>
    </row>
    <row r="398" spans="1:13" ht="14.25" customHeight="1">
      <c r="A398" s="5" t="s">
        <v>310</v>
      </c>
      <c r="B398" s="4" t="s">
        <v>82</v>
      </c>
      <c r="C398" s="1" t="s">
        <v>139</v>
      </c>
      <c r="D398" s="1" t="s">
        <v>68</v>
      </c>
      <c r="E398" s="23" t="s">
        <v>30</v>
      </c>
      <c r="F398" s="23" t="s">
        <v>120</v>
      </c>
      <c r="G398" s="21" t="s">
        <v>109</v>
      </c>
      <c r="H398" s="21" t="s">
        <v>172</v>
      </c>
      <c r="I398" s="22" t="s">
        <v>182</v>
      </c>
      <c r="J398" s="22" t="s">
        <v>83</v>
      </c>
      <c r="K398" s="19">
        <v>123563360.29000002</v>
      </c>
      <c r="L398" s="19" t="e">
        <f>SUM(#REF!)</f>
        <v>#REF!</v>
      </c>
      <c r="M398" s="54">
        <v>123563.4</v>
      </c>
    </row>
    <row r="399" spans="1:13" s="14" customFormat="1" ht="23.25" customHeight="1">
      <c r="B399" s="32" t="s">
        <v>24</v>
      </c>
      <c r="C399" s="15" t="s">
        <v>139</v>
      </c>
      <c r="D399" s="15" t="s">
        <v>68</v>
      </c>
      <c r="E399" s="12" t="s">
        <v>30</v>
      </c>
      <c r="F399" s="41" t="s">
        <v>25</v>
      </c>
      <c r="G399" s="42" t="s">
        <v>33</v>
      </c>
      <c r="H399" s="42" t="s">
        <v>172</v>
      </c>
      <c r="I399" s="43" t="s">
        <v>173</v>
      </c>
      <c r="J399" s="43"/>
      <c r="K399" s="31">
        <v>3185325.72</v>
      </c>
      <c r="L399" s="31" t="e">
        <f t="shared" ref="L399" si="123">L400</f>
        <v>#REF!</v>
      </c>
      <c r="M399" s="55">
        <v>3185.3</v>
      </c>
    </row>
    <row r="400" spans="1:13" ht="15" customHeight="1">
      <c r="A400" s="5" t="s">
        <v>341</v>
      </c>
      <c r="B400" s="4" t="s">
        <v>342</v>
      </c>
      <c r="C400" s="1" t="s">
        <v>139</v>
      </c>
      <c r="D400" s="1" t="s">
        <v>68</v>
      </c>
      <c r="E400" s="23" t="s">
        <v>30</v>
      </c>
      <c r="F400" s="23" t="s">
        <v>25</v>
      </c>
      <c r="G400" s="21" t="s">
        <v>33</v>
      </c>
      <c r="H400" s="21" t="s">
        <v>172</v>
      </c>
      <c r="I400" s="22" t="s">
        <v>340</v>
      </c>
      <c r="J400" s="22"/>
      <c r="K400" s="19">
        <v>3185325.72</v>
      </c>
      <c r="L400" s="19" t="e">
        <f t="shared" ref="L400:L401" si="124">L401</f>
        <v>#REF!</v>
      </c>
      <c r="M400" s="54">
        <v>3185.3</v>
      </c>
    </row>
    <row r="401" spans="1:13" ht="24" customHeight="1">
      <c r="B401" s="4" t="s">
        <v>80</v>
      </c>
      <c r="C401" s="1" t="s">
        <v>139</v>
      </c>
      <c r="D401" s="1" t="s">
        <v>68</v>
      </c>
      <c r="E401" s="23" t="s">
        <v>30</v>
      </c>
      <c r="F401" s="23" t="s">
        <v>25</v>
      </c>
      <c r="G401" s="21" t="s">
        <v>33</v>
      </c>
      <c r="H401" s="21" t="s">
        <v>172</v>
      </c>
      <c r="I401" s="22" t="s">
        <v>340</v>
      </c>
      <c r="J401" s="22" t="s">
        <v>81</v>
      </c>
      <c r="K401" s="19">
        <v>3185325.72</v>
      </c>
      <c r="L401" s="19" t="e">
        <f t="shared" si="124"/>
        <v>#REF!</v>
      </c>
      <c r="M401" s="54">
        <v>3185.3</v>
      </c>
    </row>
    <row r="402" spans="1:13" ht="14.25" customHeight="1">
      <c r="B402" s="4" t="s">
        <v>82</v>
      </c>
      <c r="C402" s="1" t="s">
        <v>139</v>
      </c>
      <c r="D402" s="1" t="s">
        <v>68</v>
      </c>
      <c r="E402" s="23" t="s">
        <v>30</v>
      </c>
      <c r="F402" s="23" t="s">
        <v>25</v>
      </c>
      <c r="G402" s="21" t="s">
        <v>33</v>
      </c>
      <c r="H402" s="21" t="s">
        <v>172</v>
      </c>
      <c r="I402" s="22" t="s">
        <v>340</v>
      </c>
      <c r="J402" s="22" t="s">
        <v>83</v>
      </c>
      <c r="K402" s="19">
        <v>3185325.72</v>
      </c>
      <c r="L402" s="19" t="e">
        <f>#REF!</f>
        <v>#REF!</v>
      </c>
      <c r="M402" s="54">
        <v>3185.3</v>
      </c>
    </row>
    <row r="403" spans="1:13" ht="15" customHeight="1">
      <c r="B403" s="32" t="s">
        <v>143</v>
      </c>
      <c r="C403" s="15" t="s">
        <v>139</v>
      </c>
      <c r="D403" s="15" t="s">
        <v>68</v>
      </c>
      <c r="E403" s="15" t="s">
        <v>32</v>
      </c>
      <c r="F403" s="61"/>
      <c r="G403" s="62"/>
      <c r="H403" s="62"/>
      <c r="I403" s="63"/>
      <c r="J403" s="15"/>
      <c r="K403" s="29">
        <v>467320141.30999994</v>
      </c>
      <c r="L403" s="29" t="e">
        <f>L404+L449+L453+L457+L461</f>
        <v>#REF!</v>
      </c>
      <c r="M403" s="56">
        <v>465806.8</v>
      </c>
    </row>
    <row r="404" spans="1:13" ht="15" customHeight="1">
      <c r="B404" s="46" t="s">
        <v>399</v>
      </c>
      <c r="C404" s="15" t="s">
        <v>139</v>
      </c>
      <c r="D404" s="15" t="s">
        <v>68</v>
      </c>
      <c r="E404" s="12" t="s">
        <v>32</v>
      </c>
      <c r="F404" s="12" t="s">
        <v>120</v>
      </c>
      <c r="G404" s="13" t="s">
        <v>33</v>
      </c>
      <c r="H404" s="13" t="s">
        <v>172</v>
      </c>
      <c r="I404" s="8" t="s">
        <v>173</v>
      </c>
      <c r="J404" s="8"/>
      <c r="K404" s="31">
        <v>463522181.67999995</v>
      </c>
      <c r="L404" s="31" t="e">
        <f>L405+L409</f>
        <v>#REF!</v>
      </c>
      <c r="M404" s="55">
        <v>462012.3</v>
      </c>
    </row>
    <row r="405" spans="1:13" ht="15" customHeight="1">
      <c r="B405" s="4" t="s">
        <v>401</v>
      </c>
      <c r="C405" s="1" t="s">
        <v>139</v>
      </c>
      <c r="D405" s="1" t="s">
        <v>68</v>
      </c>
      <c r="E405" s="23" t="s">
        <v>32</v>
      </c>
      <c r="F405" s="23" t="s">
        <v>120</v>
      </c>
      <c r="G405" s="21" t="s">
        <v>47</v>
      </c>
      <c r="H405" s="21" t="s">
        <v>172</v>
      </c>
      <c r="I405" s="22" t="s">
        <v>173</v>
      </c>
      <c r="J405" s="22"/>
      <c r="K405" s="19">
        <v>582500</v>
      </c>
      <c r="L405" s="19" t="e">
        <f t="shared" ref="L405" si="125">L406</f>
        <v>#REF!</v>
      </c>
      <c r="M405" s="54">
        <v>582.5</v>
      </c>
    </row>
    <row r="406" spans="1:13" ht="26.25" customHeight="1">
      <c r="A406" s="7"/>
      <c r="B406" s="4" t="s">
        <v>287</v>
      </c>
      <c r="C406" s="1" t="s">
        <v>139</v>
      </c>
      <c r="D406" s="1" t="s">
        <v>68</v>
      </c>
      <c r="E406" s="23" t="s">
        <v>32</v>
      </c>
      <c r="F406" s="23" t="s">
        <v>120</v>
      </c>
      <c r="G406" s="21" t="s">
        <v>47</v>
      </c>
      <c r="H406" s="21" t="s">
        <v>249</v>
      </c>
      <c r="I406" s="22" t="s">
        <v>173</v>
      </c>
      <c r="J406" s="22"/>
      <c r="K406" s="19">
        <v>582500</v>
      </c>
      <c r="L406" s="19" t="e">
        <f t="shared" ref="L406:L407" si="126">L407</f>
        <v>#REF!</v>
      </c>
      <c r="M406" s="54">
        <v>582.5</v>
      </c>
    </row>
    <row r="407" spans="1:13" ht="27" customHeight="1">
      <c r="A407" s="7"/>
      <c r="B407" s="4" t="s">
        <v>251</v>
      </c>
      <c r="C407" s="1" t="s">
        <v>139</v>
      </c>
      <c r="D407" s="1" t="s">
        <v>68</v>
      </c>
      <c r="E407" s="23" t="s">
        <v>32</v>
      </c>
      <c r="F407" s="23" t="s">
        <v>120</v>
      </c>
      <c r="G407" s="21" t="s">
        <v>47</v>
      </c>
      <c r="H407" s="21" t="s">
        <v>249</v>
      </c>
      <c r="I407" s="22" t="s">
        <v>250</v>
      </c>
      <c r="J407" s="22"/>
      <c r="K407" s="19">
        <v>582500</v>
      </c>
      <c r="L407" s="19" t="e">
        <f t="shared" si="126"/>
        <v>#REF!</v>
      </c>
      <c r="M407" s="54">
        <v>582.5</v>
      </c>
    </row>
    <row r="408" spans="1:13" ht="24" customHeight="1">
      <c r="A408" s="7"/>
      <c r="B408" s="4" t="s">
        <v>80</v>
      </c>
      <c r="C408" s="1" t="s">
        <v>139</v>
      </c>
      <c r="D408" s="1" t="s">
        <v>68</v>
      </c>
      <c r="E408" s="23" t="s">
        <v>32</v>
      </c>
      <c r="F408" s="23" t="s">
        <v>120</v>
      </c>
      <c r="G408" s="21" t="s">
        <v>47</v>
      </c>
      <c r="H408" s="21" t="s">
        <v>249</v>
      </c>
      <c r="I408" s="22" t="s">
        <v>250</v>
      </c>
      <c r="J408" s="22" t="s">
        <v>81</v>
      </c>
      <c r="K408" s="19">
        <v>582500</v>
      </c>
      <c r="L408" s="19" t="e">
        <f>#REF!</f>
        <v>#REF!</v>
      </c>
      <c r="M408" s="54">
        <v>582.5</v>
      </c>
    </row>
    <row r="409" spans="1:13" ht="40.5" customHeight="1">
      <c r="A409" s="7"/>
      <c r="B409" s="4" t="s">
        <v>398</v>
      </c>
      <c r="C409" s="1" t="s">
        <v>139</v>
      </c>
      <c r="D409" s="1" t="s">
        <v>68</v>
      </c>
      <c r="E409" s="23" t="s">
        <v>32</v>
      </c>
      <c r="F409" s="23" t="s">
        <v>120</v>
      </c>
      <c r="G409" s="21" t="s">
        <v>109</v>
      </c>
      <c r="H409" s="21" t="s">
        <v>172</v>
      </c>
      <c r="I409" s="22" t="s">
        <v>173</v>
      </c>
      <c r="J409" s="22"/>
      <c r="K409" s="19">
        <v>462939681.67999995</v>
      </c>
      <c r="L409" s="19" t="e">
        <f>L410+L428+L434+L437+L446+L443+L425+L431+L416+L413+L419+L422+L440</f>
        <v>#REF!</v>
      </c>
      <c r="M409" s="54">
        <v>461429.8</v>
      </c>
    </row>
    <row r="410" spans="1:13" ht="27" customHeight="1">
      <c r="A410" s="7" t="s">
        <v>324</v>
      </c>
      <c r="B410" s="4" t="s">
        <v>252</v>
      </c>
      <c r="C410" s="1" t="s">
        <v>139</v>
      </c>
      <c r="D410" s="1" t="s">
        <v>68</v>
      </c>
      <c r="E410" s="23" t="s">
        <v>32</v>
      </c>
      <c r="F410" s="23" t="s">
        <v>120</v>
      </c>
      <c r="G410" s="21" t="s">
        <v>109</v>
      </c>
      <c r="H410" s="21" t="s">
        <v>172</v>
      </c>
      <c r="I410" s="22" t="s">
        <v>253</v>
      </c>
      <c r="J410" s="22"/>
      <c r="K410" s="19">
        <v>23570005</v>
      </c>
      <c r="L410" s="19" t="e">
        <f t="shared" ref="L410:L411" si="127">L411</f>
        <v>#REF!</v>
      </c>
      <c r="M410" s="54">
        <v>22069.4</v>
      </c>
    </row>
    <row r="411" spans="1:13" ht="24" customHeight="1">
      <c r="A411" s="7"/>
      <c r="B411" s="4" t="s">
        <v>80</v>
      </c>
      <c r="C411" s="1" t="s">
        <v>139</v>
      </c>
      <c r="D411" s="1" t="s">
        <v>68</v>
      </c>
      <c r="E411" s="23" t="s">
        <v>32</v>
      </c>
      <c r="F411" s="23" t="s">
        <v>120</v>
      </c>
      <c r="G411" s="21" t="s">
        <v>109</v>
      </c>
      <c r="H411" s="21" t="s">
        <v>172</v>
      </c>
      <c r="I411" s="22" t="s">
        <v>253</v>
      </c>
      <c r="J411" s="22" t="s">
        <v>81</v>
      </c>
      <c r="K411" s="19">
        <v>23570005</v>
      </c>
      <c r="L411" s="19" t="e">
        <f t="shared" si="127"/>
        <v>#REF!</v>
      </c>
      <c r="M411" s="54">
        <v>22069.4</v>
      </c>
    </row>
    <row r="412" spans="1:13" ht="15.75" customHeight="1">
      <c r="A412" s="7"/>
      <c r="B412" s="4" t="s">
        <v>82</v>
      </c>
      <c r="C412" s="1" t="s">
        <v>139</v>
      </c>
      <c r="D412" s="1" t="s">
        <v>68</v>
      </c>
      <c r="E412" s="23" t="s">
        <v>32</v>
      </c>
      <c r="F412" s="23" t="s">
        <v>120</v>
      </c>
      <c r="G412" s="21" t="s">
        <v>109</v>
      </c>
      <c r="H412" s="21" t="s">
        <v>172</v>
      </c>
      <c r="I412" s="22" t="s">
        <v>253</v>
      </c>
      <c r="J412" s="22" t="s">
        <v>83</v>
      </c>
      <c r="K412" s="19">
        <v>23570005</v>
      </c>
      <c r="L412" s="19" t="e">
        <f>#REF!</f>
        <v>#REF!</v>
      </c>
      <c r="M412" s="54">
        <v>22069.4</v>
      </c>
    </row>
    <row r="413" spans="1:13" ht="14.25" customHeight="1">
      <c r="A413" s="7"/>
      <c r="B413" s="4" t="s">
        <v>359</v>
      </c>
      <c r="C413" s="1" t="s">
        <v>139</v>
      </c>
      <c r="D413" s="1" t="s">
        <v>68</v>
      </c>
      <c r="E413" s="23" t="s">
        <v>32</v>
      </c>
      <c r="F413" s="23" t="s">
        <v>120</v>
      </c>
      <c r="G413" s="21" t="s">
        <v>109</v>
      </c>
      <c r="H413" s="21" t="s">
        <v>172</v>
      </c>
      <c r="I413" s="22" t="s">
        <v>358</v>
      </c>
      <c r="J413" s="22"/>
      <c r="K413" s="19">
        <v>100000</v>
      </c>
      <c r="L413" s="19" t="e">
        <f t="shared" ref="L413:L414" si="128">L414</f>
        <v>#REF!</v>
      </c>
      <c r="M413" s="54">
        <v>100</v>
      </c>
    </row>
    <row r="414" spans="1:13" ht="24" customHeight="1">
      <c r="A414" s="7"/>
      <c r="B414" s="4" t="s">
        <v>80</v>
      </c>
      <c r="C414" s="1" t="s">
        <v>139</v>
      </c>
      <c r="D414" s="1" t="s">
        <v>68</v>
      </c>
      <c r="E414" s="23" t="s">
        <v>32</v>
      </c>
      <c r="F414" s="23" t="s">
        <v>120</v>
      </c>
      <c r="G414" s="21" t="s">
        <v>109</v>
      </c>
      <c r="H414" s="21" t="s">
        <v>172</v>
      </c>
      <c r="I414" s="22" t="s">
        <v>358</v>
      </c>
      <c r="J414" s="22" t="s">
        <v>81</v>
      </c>
      <c r="K414" s="19">
        <v>100000</v>
      </c>
      <c r="L414" s="19" t="e">
        <f t="shared" si="128"/>
        <v>#REF!</v>
      </c>
      <c r="M414" s="54">
        <v>100</v>
      </c>
    </row>
    <row r="415" spans="1:13" ht="15.75" customHeight="1">
      <c r="A415" s="7" t="s">
        <v>311</v>
      </c>
      <c r="B415" s="4" t="s">
        <v>82</v>
      </c>
      <c r="C415" s="1" t="s">
        <v>139</v>
      </c>
      <c r="D415" s="1" t="s">
        <v>68</v>
      </c>
      <c r="E415" s="23" t="s">
        <v>32</v>
      </c>
      <c r="F415" s="23" t="s">
        <v>120</v>
      </c>
      <c r="G415" s="21" t="s">
        <v>109</v>
      </c>
      <c r="H415" s="21" t="s">
        <v>172</v>
      </c>
      <c r="I415" s="22" t="s">
        <v>358</v>
      </c>
      <c r="J415" s="22" t="s">
        <v>83</v>
      </c>
      <c r="K415" s="19">
        <v>100000</v>
      </c>
      <c r="L415" s="19" t="e">
        <f>#REF!</f>
        <v>#REF!</v>
      </c>
      <c r="M415" s="54">
        <v>100</v>
      </c>
    </row>
    <row r="416" spans="1:13" ht="27.75" customHeight="1">
      <c r="A416" s="7"/>
      <c r="B416" s="4" t="s">
        <v>363</v>
      </c>
      <c r="C416" s="1" t="s">
        <v>139</v>
      </c>
      <c r="D416" s="1" t="s">
        <v>68</v>
      </c>
      <c r="E416" s="23" t="s">
        <v>32</v>
      </c>
      <c r="F416" s="23" t="s">
        <v>120</v>
      </c>
      <c r="G416" s="21" t="s">
        <v>109</v>
      </c>
      <c r="H416" s="21" t="s">
        <v>172</v>
      </c>
      <c r="I416" s="22" t="s">
        <v>362</v>
      </c>
      <c r="J416" s="22"/>
      <c r="K416" s="19">
        <v>880000</v>
      </c>
      <c r="L416" s="19" t="e">
        <f t="shared" ref="L416:L423" si="129">L417</f>
        <v>#REF!</v>
      </c>
      <c r="M416" s="54">
        <v>880</v>
      </c>
    </row>
    <row r="417" spans="1:13" ht="24" customHeight="1">
      <c r="A417" s="7"/>
      <c r="B417" s="4" t="s">
        <v>80</v>
      </c>
      <c r="C417" s="1" t="s">
        <v>139</v>
      </c>
      <c r="D417" s="1" t="s">
        <v>68</v>
      </c>
      <c r="E417" s="23" t="s">
        <v>32</v>
      </c>
      <c r="F417" s="23" t="s">
        <v>120</v>
      </c>
      <c r="G417" s="21" t="s">
        <v>109</v>
      </c>
      <c r="H417" s="21" t="s">
        <v>172</v>
      </c>
      <c r="I417" s="22" t="s">
        <v>362</v>
      </c>
      <c r="J417" s="22" t="s">
        <v>81</v>
      </c>
      <c r="K417" s="19">
        <v>880000</v>
      </c>
      <c r="L417" s="19" t="e">
        <f t="shared" si="129"/>
        <v>#REF!</v>
      </c>
      <c r="M417" s="54">
        <v>880</v>
      </c>
    </row>
    <row r="418" spans="1:13" ht="15.75" customHeight="1">
      <c r="A418" s="7" t="s">
        <v>311</v>
      </c>
      <c r="B418" s="4" t="s">
        <v>82</v>
      </c>
      <c r="C418" s="1" t="s">
        <v>139</v>
      </c>
      <c r="D418" s="1" t="s">
        <v>68</v>
      </c>
      <c r="E418" s="23" t="s">
        <v>32</v>
      </c>
      <c r="F418" s="23" t="s">
        <v>120</v>
      </c>
      <c r="G418" s="21" t="s">
        <v>109</v>
      </c>
      <c r="H418" s="21" t="s">
        <v>172</v>
      </c>
      <c r="I418" s="22" t="s">
        <v>362</v>
      </c>
      <c r="J418" s="22" t="s">
        <v>83</v>
      </c>
      <c r="K418" s="19">
        <v>880000</v>
      </c>
      <c r="L418" s="19" t="e">
        <f>#REF!</f>
        <v>#REF!</v>
      </c>
      <c r="M418" s="54">
        <v>880</v>
      </c>
    </row>
    <row r="419" spans="1:13" ht="39" customHeight="1">
      <c r="A419" s="7"/>
      <c r="B419" s="4" t="s">
        <v>373</v>
      </c>
      <c r="C419" s="1" t="s">
        <v>139</v>
      </c>
      <c r="D419" s="1" t="s">
        <v>68</v>
      </c>
      <c r="E419" s="23" t="s">
        <v>32</v>
      </c>
      <c r="F419" s="23" t="s">
        <v>120</v>
      </c>
      <c r="G419" s="21" t="s">
        <v>109</v>
      </c>
      <c r="H419" s="21" t="s">
        <v>172</v>
      </c>
      <c r="I419" s="22" t="s">
        <v>372</v>
      </c>
      <c r="J419" s="22"/>
      <c r="K419" s="19">
        <v>1105090</v>
      </c>
      <c r="L419" s="19" t="e">
        <f t="shared" si="129"/>
        <v>#REF!</v>
      </c>
      <c r="M419" s="54">
        <v>1105.0999999999999</v>
      </c>
    </row>
    <row r="420" spans="1:13" ht="24" customHeight="1">
      <c r="A420" s="7"/>
      <c r="B420" s="4" t="s">
        <v>80</v>
      </c>
      <c r="C420" s="1" t="s">
        <v>139</v>
      </c>
      <c r="D420" s="1" t="s">
        <v>68</v>
      </c>
      <c r="E420" s="23" t="s">
        <v>32</v>
      </c>
      <c r="F420" s="23" t="s">
        <v>120</v>
      </c>
      <c r="G420" s="21" t="s">
        <v>109</v>
      </c>
      <c r="H420" s="21" t="s">
        <v>172</v>
      </c>
      <c r="I420" s="22" t="s">
        <v>372</v>
      </c>
      <c r="J420" s="22" t="s">
        <v>81</v>
      </c>
      <c r="K420" s="19">
        <v>1105090</v>
      </c>
      <c r="L420" s="19" t="e">
        <f t="shared" si="129"/>
        <v>#REF!</v>
      </c>
      <c r="M420" s="54">
        <v>1105.0999999999999</v>
      </c>
    </row>
    <row r="421" spans="1:13" ht="15.75" customHeight="1">
      <c r="A421" s="7" t="s">
        <v>311</v>
      </c>
      <c r="B421" s="4" t="s">
        <v>82</v>
      </c>
      <c r="C421" s="1" t="s">
        <v>139</v>
      </c>
      <c r="D421" s="1" t="s">
        <v>68</v>
      </c>
      <c r="E421" s="23" t="s">
        <v>32</v>
      </c>
      <c r="F421" s="23" t="s">
        <v>120</v>
      </c>
      <c r="G421" s="21" t="s">
        <v>109</v>
      </c>
      <c r="H421" s="21" t="s">
        <v>172</v>
      </c>
      <c r="I421" s="22" t="s">
        <v>372</v>
      </c>
      <c r="J421" s="22" t="s">
        <v>83</v>
      </c>
      <c r="K421" s="19">
        <v>1105090</v>
      </c>
      <c r="L421" s="19" t="e">
        <f>#REF!</f>
        <v>#REF!</v>
      </c>
      <c r="M421" s="54">
        <v>1105.0999999999999</v>
      </c>
    </row>
    <row r="422" spans="1:13" ht="50.25" customHeight="1">
      <c r="A422" s="7"/>
      <c r="B422" s="4" t="s">
        <v>371</v>
      </c>
      <c r="C422" s="1" t="s">
        <v>139</v>
      </c>
      <c r="D422" s="1" t="s">
        <v>68</v>
      </c>
      <c r="E422" s="23" t="s">
        <v>32</v>
      </c>
      <c r="F422" s="23" t="s">
        <v>120</v>
      </c>
      <c r="G422" s="21" t="s">
        <v>109</v>
      </c>
      <c r="H422" s="21" t="s">
        <v>172</v>
      </c>
      <c r="I422" s="22" t="s">
        <v>351</v>
      </c>
      <c r="J422" s="22"/>
      <c r="K422" s="19">
        <v>2302418.0599999996</v>
      </c>
      <c r="L422" s="19" t="e">
        <f t="shared" si="129"/>
        <v>#REF!</v>
      </c>
      <c r="M422" s="54">
        <v>2302.3999999999996</v>
      </c>
    </row>
    <row r="423" spans="1:13" ht="24" customHeight="1">
      <c r="A423" s="7"/>
      <c r="B423" s="4" t="s">
        <v>80</v>
      </c>
      <c r="C423" s="1" t="s">
        <v>139</v>
      </c>
      <c r="D423" s="1" t="s">
        <v>68</v>
      </c>
      <c r="E423" s="23" t="s">
        <v>32</v>
      </c>
      <c r="F423" s="23" t="s">
        <v>120</v>
      </c>
      <c r="G423" s="21" t="s">
        <v>109</v>
      </c>
      <c r="H423" s="21" t="s">
        <v>172</v>
      </c>
      <c r="I423" s="22" t="s">
        <v>351</v>
      </c>
      <c r="J423" s="22" t="s">
        <v>81</v>
      </c>
      <c r="K423" s="19">
        <v>2302418.0599999996</v>
      </c>
      <c r="L423" s="19" t="e">
        <f t="shared" si="129"/>
        <v>#REF!</v>
      </c>
      <c r="M423" s="54">
        <v>2302.3999999999996</v>
      </c>
    </row>
    <row r="424" spans="1:13" ht="15.75" customHeight="1">
      <c r="A424" s="7" t="s">
        <v>311</v>
      </c>
      <c r="B424" s="4" t="s">
        <v>82</v>
      </c>
      <c r="C424" s="1" t="s">
        <v>139</v>
      </c>
      <c r="D424" s="1" t="s">
        <v>68</v>
      </c>
      <c r="E424" s="23" t="s">
        <v>32</v>
      </c>
      <c r="F424" s="23" t="s">
        <v>120</v>
      </c>
      <c r="G424" s="21" t="s">
        <v>109</v>
      </c>
      <c r="H424" s="21" t="s">
        <v>172</v>
      </c>
      <c r="I424" s="22" t="s">
        <v>351</v>
      </c>
      <c r="J424" s="22" t="s">
        <v>83</v>
      </c>
      <c r="K424" s="19">
        <v>2302418.0599999996</v>
      </c>
      <c r="L424" s="19" t="e">
        <f>SUM(#REF!)</f>
        <v>#REF!</v>
      </c>
      <c r="M424" s="54">
        <v>2302.3999999999996</v>
      </c>
    </row>
    <row r="425" spans="1:13" ht="15" customHeight="1">
      <c r="A425" s="7"/>
      <c r="B425" s="4" t="s">
        <v>347</v>
      </c>
      <c r="C425" s="1" t="s">
        <v>139</v>
      </c>
      <c r="D425" s="1" t="s">
        <v>68</v>
      </c>
      <c r="E425" s="23" t="s">
        <v>32</v>
      </c>
      <c r="F425" s="23" t="s">
        <v>120</v>
      </c>
      <c r="G425" s="21" t="s">
        <v>109</v>
      </c>
      <c r="H425" s="21" t="s">
        <v>172</v>
      </c>
      <c r="I425" s="22" t="s">
        <v>346</v>
      </c>
      <c r="J425" s="22"/>
      <c r="K425" s="19">
        <v>5759298.5700000003</v>
      </c>
      <c r="L425" s="19" t="e">
        <f t="shared" ref="L425:L426" si="130">L426</f>
        <v>#REF!</v>
      </c>
      <c r="M425" s="54">
        <v>5759.3</v>
      </c>
    </row>
    <row r="426" spans="1:13" ht="24" customHeight="1">
      <c r="A426" s="7"/>
      <c r="B426" s="4" t="s">
        <v>80</v>
      </c>
      <c r="C426" s="1" t="s">
        <v>139</v>
      </c>
      <c r="D426" s="1" t="s">
        <v>68</v>
      </c>
      <c r="E426" s="23" t="s">
        <v>32</v>
      </c>
      <c r="F426" s="23" t="s">
        <v>120</v>
      </c>
      <c r="G426" s="21" t="s">
        <v>109</v>
      </c>
      <c r="H426" s="21" t="s">
        <v>172</v>
      </c>
      <c r="I426" s="22" t="s">
        <v>346</v>
      </c>
      <c r="J426" s="22" t="s">
        <v>81</v>
      </c>
      <c r="K426" s="19">
        <v>5759298.5700000003</v>
      </c>
      <c r="L426" s="19" t="e">
        <f t="shared" si="130"/>
        <v>#REF!</v>
      </c>
      <c r="M426" s="54">
        <v>5759.3</v>
      </c>
    </row>
    <row r="427" spans="1:13" ht="15.75" customHeight="1">
      <c r="A427" s="7" t="s">
        <v>311</v>
      </c>
      <c r="B427" s="4" t="s">
        <v>82</v>
      </c>
      <c r="C427" s="1" t="s">
        <v>139</v>
      </c>
      <c r="D427" s="1" t="s">
        <v>68</v>
      </c>
      <c r="E427" s="23" t="s">
        <v>32</v>
      </c>
      <c r="F427" s="23" t="s">
        <v>120</v>
      </c>
      <c r="G427" s="21" t="s">
        <v>109</v>
      </c>
      <c r="H427" s="21" t="s">
        <v>172</v>
      </c>
      <c r="I427" s="22" t="s">
        <v>346</v>
      </c>
      <c r="J427" s="22" t="s">
        <v>83</v>
      </c>
      <c r="K427" s="19">
        <v>5759298.5700000003</v>
      </c>
      <c r="L427" s="19" t="e">
        <f>#REF!</f>
        <v>#REF!</v>
      </c>
      <c r="M427" s="54">
        <v>5759.3</v>
      </c>
    </row>
    <row r="428" spans="1:13" ht="15" customHeight="1">
      <c r="A428" s="7"/>
      <c r="B428" s="4" t="s">
        <v>220</v>
      </c>
      <c r="C428" s="1" t="s">
        <v>139</v>
      </c>
      <c r="D428" s="1" t="s">
        <v>68</v>
      </c>
      <c r="E428" s="23" t="s">
        <v>32</v>
      </c>
      <c r="F428" s="23" t="s">
        <v>120</v>
      </c>
      <c r="G428" s="21" t="s">
        <v>109</v>
      </c>
      <c r="H428" s="21" t="s">
        <v>172</v>
      </c>
      <c r="I428" s="22" t="s">
        <v>15</v>
      </c>
      <c r="J428" s="22"/>
      <c r="K428" s="19">
        <v>274913336.89999998</v>
      </c>
      <c r="L428" s="19" t="e">
        <f t="shared" ref="L428:L429" si="131">L429</f>
        <v>#REF!</v>
      </c>
      <c r="M428" s="54">
        <v>274913.3</v>
      </c>
    </row>
    <row r="429" spans="1:13" ht="24" customHeight="1">
      <c r="A429" s="7"/>
      <c r="B429" s="4" t="s">
        <v>80</v>
      </c>
      <c r="C429" s="1" t="s">
        <v>139</v>
      </c>
      <c r="D429" s="1" t="s">
        <v>68</v>
      </c>
      <c r="E429" s="23" t="s">
        <v>32</v>
      </c>
      <c r="F429" s="23" t="s">
        <v>120</v>
      </c>
      <c r="G429" s="21" t="s">
        <v>109</v>
      </c>
      <c r="H429" s="21" t="s">
        <v>172</v>
      </c>
      <c r="I429" s="22" t="s">
        <v>15</v>
      </c>
      <c r="J429" s="22" t="s">
        <v>81</v>
      </c>
      <c r="K429" s="19">
        <v>274913336.89999998</v>
      </c>
      <c r="L429" s="19" t="e">
        <f t="shared" si="131"/>
        <v>#REF!</v>
      </c>
      <c r="M429" s="54">
        <v>274913.3</v>
      </c>
    </row>
    <row r="430" spans="1:13" ht="15.75" customHeight="1">
      <c r="A430" s="7" t="s">
        <v>324</v>
      </c>
      <c r="B430" s="4" t="s">
        <v>82</v>
      </c>
      <c r="C430" s="1" t="s">
        <v>139</v>
      </c>
      <c r="D430" s="1" t="s">
        <v>68</v>
      </c>
      <c r="E430" s="23" t="s">
        <v>32</v>
      </c>
      <c r="F430" s="23" t="s">
        <v>120</v>
      </c>
      <c r="G430" s="21" t="s">
        <v>109</v>
      </c>
      <c r="H430" s="21" t="s">
        <v>172</v>
      </c>
      <c r="I430" s="22" t="s">
        <v>15</v>
      </c>
      <c r="J430" s="22" t="s">
        <v>83</v>
      </c>
      <c r="K430" s="19">
        <v>274913336.89999998</v>
      </c>
      <c r="L430" s="19" t="e">
        <f>#REF!</f>
        <v>#REF!</v>
      </c>
      <c r="M430" s="54">
        <v>274913.3</v>
      </c>
    </row>
    <row r="431" spans="1:13" ht="24.75" customHeight="1">
      <c r="A431" s="7"/>
      <c r="B431" s="4" t="s">
        <v>361</v>
      </c>
      <c r="C431" s="1" t="s">
        <v>139</v>
      </c>
      <c r="D431" s="1" t="s">
        <v>68</v>
      </c>
      <c r="E431" s="23" t="s">
        <v>32</v>
      </c>
      <c r="F431" s="23" t="s">
        <v>120</v>
      </c>
      <c r="G431" s="21" t="s">
        <v>109</v>
      </c>
      <c r="H431" s="21" t="s">
        <v>172</v>
      </c>
      <c r="I431" s="22" t="s">
        <v>360</v>
      </c>
      <c r="J431" s="22"/>
      <c r="K431" s="19">
        <v>19708885</v>
      </c>
      <c r="L431" s="19" t="e">
        <f t="shared" ref="L431:L432" si="132">L432</f>
        <v>#REF!</v>
      </c>
      <c r="M431" s="54">
        <v>19708.900000000001</v>
      </c>
    </row>
    <row r="432" spans="1:13" ht="24" customHeight="1">
      <c r="A432" s="7"/>
      <c r="B432" s="4" t="s">
        <v>80</v>
      </c>
      <c r="C432" s="1" t="s">
        <v>139</v>
      </c>
      <c r="D432" s="1" t="s">
        <v>68</v>
      </c>
      <c r="E432" s="23" t="s">
        <v>32</v>
      </c>
      <c r="F432" s="23" t="s">
        <v>120</v>
      </c>
      <c r="G432" s="21" t="s">
        <v>109</v>
      </c>
      <c r="H432" s="21" t="s">
        <v>172</v>
      </c>
      <c r="I432" s="22" t="s">
        <v>360</v>
      </c>
      <c r="J432" s="22" t="s">
        <v>81</v>
      </c>
      <c r="K432" s="19">
        <v>19708885</v>
      </c>
      <c r="L432" s="19" t="e">
        <f t="shared" si="132"/>
        <v>#REF!</v>
      </c>
      <c r="M432" s="54">
        <v>19708.900000000001</v>
      </c>
    </row>
    <row r="433" spans="1:13" ht="15.75" customHeight="1">
      <c r="A433" s="7" t="s">
        <v>311</v>
      </c>
      <c r="B433" s="4" t="s">
        <v>82</v>
      </c>
      <c r="C433" s="1" t="s">
        <v>139</v>
      </c>
      <c r="D433" s="1" t="s">
        <v>68</v>
      </c>
      <c r="E433" s="23" t="s">
        <v>32</v>
      </c>
      <c r="F433" s="23" t="s">
        <v>120</v>
      </c>
      <c r="G433" s="21" t="s">
        <v>109</v>
      </c>
      <c r="H433" s="21" t="s">
        <v>172</v>
      </c>
      <c r="I433" s="22" t="s">
        <v>360</v>
      </c>
      <c r="J433" s="22" t="s">
        <v>83</v>
      </c>
      <c r="K433" s="19">
        <v>19708885</v>
      </c>
      <c r="L433" s="19" t="e">
        <f>#REF!</f>
        <v>#REF!</v>
      </c>
      <c r="M433" s="54">
        <v>19708.900000000001</v>
      </c>
    </row>
    <row r="434" spans="1:13" ht="17.25" customHeight="1">
      <c r="A434" s="7"/>
      <c r="B434" s="4" t="s">
        <v>79</v>
      </c>
      <c r="C434" s="1" t="s">
        <v>139</v>
      </c>
      <c r="D434" s="1" t="s">
        <v>68</v>
      </c>
      <c r="E434" s="23" t="s">
        <v>32</v>
      </c>
      <c r="F434" s="23" t="s">
        <v>120</v>
      </c>
      <c r="G434" s="21" t="s">
        <v>109</v>
      </c>
      <c r="H434" s="21" t="s">
        <v>172</v>
      </c>
      <c r="I434" s="22" t="s">
        <v>182</v>
      </c>
      <c r="J434" s="22"/>
      <c r="K434" s="19">
        <v>91974550.539999977</v>
      </c>
      <c r="L434" s="19" t="e">
        <f t="shared" ref="L434:L435" si="133">L435</f>
        <v>#REF!</v>
      </c>
      <c r="M434" s="54">
        <v>91974.5</v>
      </c>
    </row>
    <row r="435" spans="1:13" ht="24" customHeight="1">
      <c r="A435" s="7"/>
      <c r="B435" s="4" t="s">
        <v>80</v>
      </c>
      <c r="C435" s="1" t="s">
        <v>139</v>
      </c>
      <c r="D435" s="1" t="s">
        <v>68</v>
      </c>
      <c r="E435" s="23" t="s">
        <v>32</v>
      </c>
      <c r="F435" s="23" t="s">
        <v>120</v>
      </c>
      <c r="G435" s="21" t="s">
        <v>109</v>
      </c>
      <c r="H435" s="21" t="s">
        <v>172</v>
      </c>
      <c r="I435" s="22" t="s">
        <v>182</v>
      </c>
      <c r="J435" s="22" t="s">
        <v>81</v>
      </c>
      <c r="K435" s="19">
        <v>91974550.539999977</v>
      </c>
      <c r="L435" s="19" t="e">
        <f t="shared" si="133"/>
        <v>#REF!</v>
      </c>
      <c r="M435" s="54">
        <v>91974.5</v>
      </c>
    </row>
    <row r="436" spans="1:13" ht="16.5" customHeight="1">
      <c r="A436" s="7" t="s">
        <v>311</v>
      </c>
      <c r="B436" s="4" t="s">
        <v>82</v>
      </c>
      <c r="C436" s="1" t="s">
        <v>139</v>
      </c>
      <c r="D436" s="1" t="s">
        <v>68</v>
      </c>
      <c r="E436" s="23" t="s">
        <v>32</v>
      </c>
      <c r="F436" s="23" t="s">
        <v>120</v>
      </c>
      <c r="G436" s="21" t="s">
        <v>109</v>
      </c>
      <c r="H436" s="21" t="s">
        <v>172</v>
      </c>
      <c r="I436" s="22" t="s">
        <v>182</v>
      </c>
      <c r="J436" s="22" t="s">
        <v>83</v>
      </c>
      <c r="K436" s="19">
        <v>91974550.539999977</v>
      </c>
      <c r="L436" s="19" t="e">
        <f>SUM(#REF!)</f>
        <v>#REF!</v>
      </c>
      <c r="M436" s="54">
        <v>91974.5</v>
      </c>
    </row>
    <row r="437" spans="1:13" ht="17.25" customHeight="1">
      <c r="A437" s="7"/>
      <c r="B437" s="3" t="s">
        <v>214</v>
      </c>
      <c r="C437" s="1" t="s">
        <v>139</v>
      </c>
      <c r="D437" s="1" t="s">
        <v>68</v>
      </c>
      <c r="E437" s="23" t="s">
        <v>32</v>
      </c>
      <c r="F437" s="34" t="s">
        <v>120</v>
      </c>
      <c r="G437" s="35" t="s">
        <v>109</v>
      </c>
      <c r="H437" s="35" t="s">
        <v>172</v>
      </c>
      <c r="I437" s="36" t="s">
        <v>197</v>
      </c>
      <c r="J437" s="36"/>
      <c r="K437" s="19">
        <v>5601276.1600000001</v>
      </c>
      <c r="L437" s="19" t="e">
        <f t="shared" ref="L437" si="134">L438</f>
        <v>#REF!</v>
      </c>
      <c r="M437" s="54">
        <v>5592</v>
      </c>
    </row>
    <row r="438" spans="1:13" ht="24" customHeight="1">
      <c r="A438" s="7"/>
      <c r="B438" s="4" t="s">
        <v>80</v>
      </c>
      <c r="C438" s="1" t="s">
        <v>139</v>
      </c>
      <c r="D438" s="1" t="s">
        <v>68</v>
      </c>
      <c r="E438" s="23" t="s">
        <v>32</v>
      </c>
      <c r="F438" s="23" t="s">
        <v>120</v>
      </c>
      <c r="G438" s="21" t="s">
        <v>109</v>
      </c>
      <c r="H438" s="21" t="s">
        <v>172</v>
      </c>
      <c r="I438" s="22" t="s">
        <v>197</v>
      </c>
      <c r="J438" s="22" t="s">
        <v>81</v>
      </c>
      <c r="K438" s="19">
        <v>5601276.1600000001</v>
      </c>
      <c r="L438" s="19" t="e">
        <f t="shared" ref="L438" si="135">L439</f>
        <v>#REF!</v>
      </c>
      <c r="M438" s="54">
        <v>5592</v>
      </c>
    </row>
    <row r="439" spans="1:13" ht="15" customHeight="1">
      <c r="A439" s="7" t="s">
        <v>311</v>
      </c>
      <c r="B439" s="4" t="s">
        <v>82</v>
      </c>
      <c r="C439" s="1" t="s">
        <v>139</v>
      </c>
      <c r="D439" s="1" t="s">
        <v>68</v>
      </c>
      <c r="E439" s="23" t="s">
        <v>32</v>
      </c>
      <c r="F439" s="23" t="s">
        <v>120</v>
      </c>
      <c r="G439" s="21" t="s">
        <v>109</v>
      </c>
      <c r="H439" s="21" t="s">
        <v>172</v>
      </c>
      <c r="I439" s="22" t="s">
        <v>197</v>
      </c>
      <c r="J439" s="22" t="s">
        <v>83</v>
      </c>
      <c r="K439" s="19">
        <v>5601276.1600000001</v>
      </c>
      <c r="L439" s="19" t="e">
        <f>#REF!+#REF!</f>
        <v>#REF!</v>
      </c>
      <c r="M439" s="54">
        <v>5592</v>
      </c>
    </row>
    <row r="440" spans="1:13" ht="13.5" customHeight="1">
      <c r="A440" s="7"/>
      <c r="B440" s="3" t="s">
        <v>380</v>
      </c>
      <c r="C440" s="1" t="s">
        <v>139</v>
      </c>
      <c r="D440" s="1" t="s">
        <v>68</v>
      </c>
      <c r="E440" s="23" t="s">
        <v>32</v>
      </c>
      <c r="F440" s="34" t="s">
        <v>120</v>
      </c>
      <c r="G440" s="35" t="s">
        <v>109</v>
      </c>
      <c r="H440" s="35" t="s">
        <v>172</v>
      </c>
      <c r="I440" s="36" t="s">
        <v>179</v>
      </c>
      <c r="J440" s="36"/>
      <c r="K440" s="19">
        <v>31085</v>
      </c>
      <c r="L440" s="19" t="e">
        <f t="shared" ref="L440:L441" si="136">L441</f>
        <v>#REF!</v>
      </c>
      <c r="M440" s="54">
        <v>31.1</v>
      </c>
    </row>
    <row r="441" spans="1:13" ht="24" customHeight="1">
      <c r="A441" s="7"/>
      <c r="B441" s="4" t="s">
        <v>80</v>
      </c>
      <c r="C441" s="1" t="s">
        <v>139</v>
      </c>
      <c r="D441" s="1" t="s">
        <v>68</v>
      </c>
      <c r="E441" s="23" t="s">
        <v>32</v>
      </c>
      <c r="F441" s="23" t="s">
        <v>120</v>
      </c>
      <c r="G441" s="21" t="s">
        <v>109</v>
      </c>
      <c r="H441" s="21" t="s">
        <v>172</v>
      </c>
      <c r="I441" s="22" t="s">
        <v>179</v>
      </c>
      <c r="J441" s="22" t="s">
        <v>81</v>
      </c>
      <c r="K441" s="19">
        <v>31085</v>
      </c>
      <c r="L441" s="19" t="e">
        <f t="shared" si="136"/>
        <v>#REF!</v>
      </c>
      <c r="M441" s="54">
        <v>31.1</v>
      </c>
    </row>
    <row r="442" spans="1:13" ht="15" customHeight="1">
      <c r="A442" s="7" t="s">
        <v>311</v>
      </c>
      <c r="B442" s="4" t="s">
        <v>82</v>
      </c>
      <c r="C442" s="1" t="s">
        <v>139</v>
      </c>
      <c r="D442" s="1" t="s">
        <v>68</v>
      </c>
      <c r="E442" s="23" t="s">
        <v>32</v>
      </c>
      <c r="F442" s="23" t="s">
        <v>120</v>
      </c>
      <c r="G442" s="21" t="s">
        <v>109</v>
      </c>
      <c r="H442" s="21" t="s">
        <v>172</v>
      </c>
      <c r="I442" s="22" t="s">
        <v>179</v>
      </c>
      <c r="J442" s="22" t="s">
        <v>83</v>
      </c>
      <c r="K442" s="19">
        <v>31085</v>
      </c>
      <c r="L442" s="19" t="e">
        <f>#REF!</f>
        <v>#REF!</v>
      </c>
      <c r="M442" s="54">
        <v>31.1</v>
      </c>
    </row>
    <row r="443" spans="1:13" ht="18" customHeight="1">
      <c r="A443" s="7"/>
      <c r="B443" s="4" t="s">
        <v>348</v>
      </c>
      <c r="C443" s="1" t="s">
        <v>139</v>
      </c>
      <c r="D443" s="1" t="s">
        <v>68</v>
      </c>
      <c r="E443" s="23" t="s">
        <v>32</v>
      </c>
      <c r="F443" s="23" t="s">
        <v>120</v>
      </c>
      <c r="G443" s="21" t="s">
        <v>109</v>
      </c>
      <c r="H443" s="21" t="s">
        <v>172</v>
      </c>
      <c r="I443" s="22" t="s">
        <v>345</v>
      </c>
      <c r="J443" s="22"/>
      <c r="K443" s="19">
        <v>34522804.450000003</v>
      </c>
      <c r="L443" s="19" t="e">
        <f t="shared" ref="L443:L444" si="137">L444</f>
        <v>#REF!</v>
      </c>
      <c r="M443" s="54">
        <v>34522.800000000003</v>
      </c>
    </row>
    <row r="444" spans="1:13" ht="24" customHeight="1">
      <c r="A444" s="7"/>
      <c r="B444" s="4" t="s">
        <v>80</v>
      </c>
      <c r="C444" s="1" t="s">
        <v>139</v>
      </c>
      <c r="D444" s="1" t="s">
        <v>68</v>
      </c>
      <c r="E444" s="23" t="s">
        <v>32</v>
      </c>
      <c r="F444" s="23" t="s">
        <v>120</v>
      </c>
      <c r="G444" s="21" t="s">
        <v>109</v>
      </c>
      <c r="H444" s="21" t="s">
        <v>172</v>
      </c>
      <c r="I444" s="22" t="s">
        <v>345</v>
      </c>
      <c r="J444" s="22" t="s">
        <v>81</v>
      </c>
      <c r="K444" s="19">
        <v>34522804.450000003</v>
      </c>
      <c r="L444" s="19" t="e">
        <f t="shared" si="137"/>
        <v>#REF!</v>
      </c>
      <c r="M444" s="54">
        <v>34522.800000000003</v>
      </c>
    </row>
    <row r="445" spans="1:13" ht="14.25" customHeight="1">
      <c r="A445" s="7" t="s">
        <v>311</v>
      </c>
      <c r="B445" s="4" t="s">
        <v>82</v>
      </c>
      <c r="C445" s="1" t="s">
        <v>139</v>
      </c>
      <c r="D445" s="1" t="s">
        <v>68</v>
      </c>
      <c r="E445" s="23" t="s">
        <v>32</v>
      </c>
      <c r="F445" s="23" t="s">
        <v>120</v>
      </c>
      <c r="G445" s="21" t="s">
        <v>109</v>
      </c>
      <c r="H445" s="21" t="s">
        <v>172</v>
      </c>
      <c r="I445" s="22" t="s">
        <v>345</v>
      </c>
      <c r="J445" s="22" t="s">
        <v>83</v>
      </c>
      <c r="K445" s="19">
        <v>34522804.450000003</v>
      </c>
      <c r="L445" s="19" t="e">
        <f>SUM(#REF!)</f>
        <v>#REF!</v>
      </c>
      <c r="M445" s="54">
        <v>34522.800000000003</v>
      </c>
    </row>
    <row r="446" spans="1:13" ht="51.75" customHeight="1">
      <c r="A446" s="7"/>
      <c r="B446" s="4" t="s">
        <v>281</v>
      </c>
      <c r="C446" s="1" t="s">
        <v>139</v>
      </c>
      <c r="D446" s="1" t="s">
        <v>68</v>
      </c>
      <c r="E446" s="23" t="s">
        <v>32</v>
      </c>
      <c r="F446" s="23" t="s">
        <v>120</v>
      </c>
      <c r="G446" s="21" t="s">
        <v>109</v>
      </c>
      <c r="H446" s="21" t="s">
        <v>172</v>
      </c>
      <c r="I446" s="22" t="s">
        <v>280</v>
      </c>
      <c r="J446" s="22"/>
      <c r="K446" s="19">
        <v>2470932</v>
      </c>
      <c r="L446" s="19" t="e">
        <f t="shared" ref="L446:L447" si="138">L447</f>
        <v>#REF!</v>
      </c>
      <c r="M446" s="54">
        <v>2471</v>
      </c>
    </row>
    <row r="447" spans="1:13" ht="24" customHeight="1">
      <c r="A447" s="7"/>
      <c r="B447" s="4" t="s">
        <v>80</v>
      </c>
      <c r="C447" s="1" t="s">
        <v>139</v>
      </c>
      <c r="D447" s="1" t="s">
        <v>68</v>
      </c>
      <c r="E447" s="23" t="s">
        <v>32</v>
      </c>
      <c r="F447" s="23" t="s">
        <v>120</v>
      </c>
      <c r="G447" s="21" t="s">
        <v>109</v>
      </c>
      <c r="H447" s="21" t="s">
        <v>172</v>
      </c>
      <c r="I447" s="22" t="s">
        <v>280</v>
      </c>
      <c r="J447" s="22" t="s">
        <v>81</v>
      </c>
      <c r="K447" s="19">
        <v>2470932</v>
      </c>
      <c r="L447" s="19" t="e">
        <f t="shared" si="138"/>
        <v>#REF!</v>
      </c>
      <c r="M447" s="54">
        <v>2471</v>
      </c>
    </row>
    <row r="448" spans="1:13" ht="14.25" customHeight="1">
      <c r="A448" s="7" t="s">
        <v>311</v>
      </c>
      <c r="B448" s="4" t="s">
        <v>82</v>
      </c>
      <c r="C448" s="1" t="s">
        <v>139</v>
      </c>
      <c r="D448" s="1" t="s">
        <v>68</v>
      </c>
      <c r="E448" s="23" t="s">
        <v>32</v>
      </c>
      <c r="F448" s="23" t="s">
        <v>120</v>
      </c>
      <c r="G448" s="21" t="s">
        <v>109</v>
      </c>
      <c r="H448" s="21" t="s">
        <v>172</v>
      </c>
      <c r="I448" s="22" t="s">
        <v>280</v>
      </c>
      <c r="J448" s="22" t="s">
        <v>83</v>
      </c>
      <c r="K448" s="19">
        <v>2470932</v>
      </c>
      <c r="L448" s="19" t="e">
        <f>SUM(#REF!)</f>
        <v>#REF!</v>
      </c>
      <c r="M448" s="54">
        <v>2471</v>
      </c>
    </row>
    <row r="449" spans="1:13" s="14" customFormat="1" ht="26.25" customHeight="1">
      <c r="A449" s="17"/>
      <c r="B449" s="33" t="s">
        <v>410</v>
      </c>
      <c r="C449" s="15" t="s">
        <v>139</v>
      </c>
      <c r="D449" s="15" t="s">
        <v>68</v>
      </c>
      <c r="E449" s="12" t="s">
        <v>32</v>
      </c>
      <c r="F449" s="12" t="s">
        <v>152</v>
      </c>
      <c r="G449" s="13" t="s">
        <v>33</v>
      </c>
      <c r="H449" s="13" t="s">
        <v>172</v>
      </c>
      <c r="I449" s="8" t="s">
        <v>173</v>
      </c>
      <c r="J449" s="8"/>
      <c r="K449" s="31">
        <v>320226</v>
      </c>
      <c r="L449" s="31" t="e">
        <f t="shared" ref="L449:L451" si="139">L450</f>
        <v>#REF!</v>
      </c>
      <c r="M449" s="55">
        <v>320.2</v>
      </c>
    </row>
    <row r="450" spans="1:13" ht="15" customHeight="1">
      <c r="A450" s="7"/>
      <c r="B450" s="3" t="s">
        <v>79</v>
      </c>
      <c r="C450" s="1" t="s">
        <v>139</v>
      </c>
      <c r="D450" s="1" t="s">
        <v>68</v>
      </c>
      <c r="E450" s="23" t="s">
        <v>32</v>
      </c>
      <c r="F450" s="34" t="s">
        <v>152</v>
      </c>
      <c r="G450" s="35" t="s">
        <v>33</v>
      </c>
      <c r="H450" s="35" t="s">
        <v>172</v>
      </c>
      <c r="I450" s="36" t="s">
        <v>182</v>
      </c>
      <c r="J450" s="36"/>
      <c r="K450" s="19">
        <v>320226</v>
      </c>
      <c r="L450" s="19" t="e">
        <f t="shared" si="139"/>
        <v>#REF!</v>
      </c>
      <c r="M450" s="54">
        <v>320.2</v>
      </c>
    </row>
    <row r="451" spans="1:13" ht="26.25" customHeight="1">
      <c r="A451" s="7" t="s">
        <v>318</v>
      </c>
      <c r="B451" s="4" t="s">
        <v>80</v>
      </c>
      <c r="C451" s="1" t="s">
        <v>139</v>
      </c>
      <c r="D451" s="1" t="s">
        <v>68</v>
      </c>
      <c r="E451" s="23" t="s">
        <v>32</v>
      </c>
      <c r="F451" s="23" t="s">
        <v>152</v>
      </c>
      <c r="G451" s="21" t="s">
        <v>33</v>
      </c>
      <c r="H451" s="21" t="s">
        <v>172</v>
      </c>
      <c r="I451" s="22" t="s">
        <v>182</v>
      </c>
      <c r="J451" s="22" t="s">
        <v>81</v>
      </c>
      <c r="K451" s="19">
        <v>320226</v>
      </c>
      <c r="L451" s="19" t="e">
        <f t="shared" si="139"/>
        <v>#REF!</v>
      </c>
      <c r="M451" s="54">
        <v>320.2</v>
      </c>
    </row>
    <row r="452" spans="1:13" ht="15" customHeight="1">
      <c r="A452" s="7"/>
      <c r="B452" s="4" t="s">
        <v>82</v>
      </c>
      <c r="C452" s="1" t="s">
        <v>139</v>
      </c>
      <c r="D452" s="1" t="s">
        <v>68</v>
      </c>
      <c r="E452" s="23" t="s">
        <v>32</v>
      </c>
      <c r="F452" s="23" t="s">
        <v>152</v>
      </c>
      <c r="G452" s="21" t="s">
        <v>33</v>
      </c>
      <c r="H452" s="21" t="s">
        <v>172</v>
      </c>
      <c r="I452" s="22" t="s">
        <v>182</v>
      </c>
      <c r="J452" s="22" t="s">
        <v>83</v>
      </c>
      <c r="K452" s="19">
        <v>320226</v>
      </c>
      <c r="L452" s="19" t="e">
        <f>SUM(#REF!)</f>
        <v>#REF!</v>
      </c>
      <c r="M452" s="54">
        <v>320.2</v>
      </c>
    </row>
    <row r="453" spans="1:13" ht="28.5" customHeight="1">
      <c r="A453" s="7"/>
      <c r="B453" s="46" t="s">
        <v>413</v>
      </c>
      <c r="C453" s="15" t="s">
        <v>139</v>
      </c>
      <c r="D453" s="15" t="s">
        <v>68</v>
      </c>
      <c r="E453" s="12" t="s">
        <v>32</v>
      </c>
      <c r="F453" s="12" t="s">
        <v>263</v>
      </c>
      <c r="G453" s="13" t="s">
        <v>33</v>
      </c>
      <c r="H453" s="13" t="s">
        <v>172</v>
      </c>
      <c r="I453" s="8" t="s">
        <v>173</v>
      </c>
      <c r="J453" s="8"/>
      <c r="K453" s="31">
        <v>594786</v>
      </c>
      <c r="L453" s="31" t="e">
        <f t="shared" ref="L453:L455" si="140">L454</f>
        <v>#REF!</v>
      </c>
      <c r="M453" s="55">
        <v>594.79999999999995</v>
      </c>
    </row>
    <row r="454" spans="1:13" ht="15.75" customHeight="1">
      <c r="A454" s="7"/>
      <c r="B454" s="4" t="s">
        <v>79</v>
      </c>
      <c r="C454" s="1" t="s">
        <v>139</v>
      </c>
      <c r="D454" s="1" t="s">
        <v>68</v>
      </c>
      <c r="E454" s="23" t="s">
        <v>32</v>
      </c>
      <c r="F454" s="23" t="s">
        <v>263</v>
      </c>
      <c r="G454" s="21" t="s">
        <v>33</v>
      </c>
      <c r="H454" s="21" t="s">
        <v>172</v>
      </c>
      <c r="I454" s="22" t="s">
        <v>182</v>
      </c>
      <c r="J454" s="22"/>
      <c r="K454" s="19">
        <v>594786</v>
      </c>
      <c r="L454" s="19" t="e">
        <f t="shared" si="140"/>
        <v>#REF!</v>
      </c>
      <c r="M454" s="54">
        <v>594.79999999999995</v>
      </c>
    </row>
    <row r="455" spans="1:13" ht="24" customHeight="1">
      <c r="A455" s="7"/>
      <c r="B455" s="4" t="s">
        <v>80</v>
      </c>
      <c r="C455" s="1" t="s">
        <v>139</v>
      </c>
      <c r="D455" s="1" t="s">
        <v>68</v>
      </c>
      <c r="E455" s="23" t="s">
        <v>32</v>
      </c>
      <c r="F455" s="23" t="s">
        <v>263</v>
      </c>
      <c r="G455" s="21" t="s">
        <v>33</v>
      </c>
      <c r="H455" s="21" t="s">
        <v>172</v>
      </c>
      <c r="I455" s="22" t="s">
        <v>182</v>
      </c>
      <c r="J455" s="22" t="s">
        <v>81</v>
      </c>
      <c r="K455" s="19">
        <v>594786</v>
      </c>
      <c r="L455" s="19" t="e">
        <f t="shared" si="140"/>
        <v>#REF!</v>
      </c>
      <c r="M455" s="54">
        <v>594.79999999999995</v>
      </c>
    </row>
    <row r="456" spans="1:13" ht="14.25" customHeight="1">
      <c r="A456" s="7" t="s">
        <v>309</v>
      </c>
      <c r="B456" s="4" t="s">
        <v>82</v>
      </c>
      <c r="C456" s="1" t="s">
        <v>139</v>
      </c>
      <c r="D456" s="1" t="s">
        <v>68</v>
      </c>
      <c r="E456" s="23" t="s">
        <v>32</v>
      </c>
      <c r="F456" s="23" t="s">
        <v>263</v>
      </c>
      <c r="G456" s="21" t="s">
        <v>33</v>
      </c>
      <c r="H456" s="21" t="s">
        <v>172</v>
      </c>
      <c r="I456" s="22" t="s">
        <v>182</v>
      </c>
      <c r="J456" s="22" t="s">
        <v>83</v>
      </c>
      <c r="K456" s="19">
        <v>594786</v>
      </c>
      <c r="L456" s="19" t="e">
        <f>SUM(#REF!)</f>
        <v>#REF!</v>
      </c>
      <c r="M456" s="54">
        <v>594.79999999999995</v>
      </c>
    </row>
    <row r="457" spans="1:13" ht="15.75" customHeight="1">
      <c r="B457" s="46" t="s">
        <v>149</v>
      </c>
      <c r="C457" s="15" t="s">
        <v>139</v>
      </c>
      <c r="D457" s="15" t="s">
        <v>68</v>
      </c>
      <c r="E457" s="12" t="s">
        <v>32</v>
      </c>
      <c r="F457" s="41" t="s">
        <v>216</v>
      </c>
      <c r="G457" s="42" t="s">
        <v>33</v>
      </c>
      <c r="H457" s="42" t="s">
        <v>172</v>
      </c>
      <c r="I457" s="43" t="s">
        <v>173</v>
      </c>
      <c r="J457" s="43"/>
      <c r="K457" s="45">
        <v>43000</v>
      </c>
      <c r="L457" s="45">
        <f>L458</f>
        <v>0</v>
      </c>
      <c r="M457" s="57">
        <v>39.6</v>
      </c>
    </row>
    <row r="458" spans="1:13" ht="53.25" customHeight="1">
      <c r="B458" s="40" t="s">
        <v>19</v>
      </c>
      <c r="C458" s="1" t="s">
        <v>139</v>
      </c>
      <c r="D458" s="1" t="s">
        <v>68</v>
      </c>
      <c r="E458" s="23" t="s">
        <v>32</v>
      </c>
      <c r="F458" s="34" t="s">
        <v>216</v>
      </c>
      <c r="G458" s="35" t="s">
        <v>33</v>
      </c>
      <c r="H458" s="35" t="s">
        <v>172</v>
      </c>
      <c r="I458" s="36" t="s">
        <v>20</v>
      </c>
      <c r="J458" s="36"/>
      <c r="K458" s="19">
        <v>43000</v>
      </c>
      <c r="L458" s="19">
        <f t="shared" ref="L458:L459" si="141">L459</f>
        <v>0</v>
      </c>
      <c r="M458" s="54">
        <v>39.6</v>
      </c>
    </row>
    <row r="459" spans="1:13" ht="30" customHeight="1">
      <c r="A459" s="5" t="s">
        <v>321</v>
      </c>
      <c r="B459" s="4" t="s">
        <v>80</v>
      </c>
      <c r="C459" s="1" t="s">
        <v>139</v>
      </c>
      <c r="D459" s="1" t="s">
        <v>68</v>
      </c>
      <c r="E459" s="23" t="s">
        <v>32</v>
      </c>
      <c r="F459" s="23" t="s">
        <v>216</v>
      </c>
      <c r="G459" s="21" t="s">
        <v>33</v>
      </c>
      <c r="H459" s="21" t="s">
        <v>172</v>
      </c>
      <c r="I459" s="22" t="s">
        <v>20</v>
      </c>
      <c r="J459" s="22" t="s">
        <v>81</v>
      </c>
      <c r="K459" s="19">
        <v>43000</v>
      </c>
      <c r="L459" s="19">
        <f t="shared" si="141"/>
        <v>0</v>
      </c>
      <c r="M459" s="54">
        <v>39.6</v>
      </c>
    </row>
    <row r="460" spans="1:13" ht="15" customHeight="1">
      <c r="B460" s="4" t="s">
        <v>82</v>
      </c>
      <c r="C460" s="1" t="s">
        <v>139</v>
      </c>
      <c r="D460" s="1" t="s">
        <v>68</v>
      </c>
      <c r="E460" s="23" t="s">
        <v>32</v>
      </c>
      <c r="F460" s="23" t="s">
        <v>216</v>
      </c>
      <c r="G460" s="21" t="s">
        <v>33</v>
      </c>
      <c r="H460" s="21" t="s">
        <v>172</v>
      </c>
      <c r="I460" s="22" t="s">
        <v>20</v>
      </c>
      <c r="J460" s="22" t="s">
        <v>83</v>
      </c>
      <c r="K460" s="19">
        <v>43000</v>
      </c>
      <c r="L460" s="19"/>
      <c r="M460" s="54">
        <v>39.6</v>
      </c>
    </row>
    <row r="461" spans="1:13" s="14" customFormat="1" ht="23.25" customHeight="1">
      <c r="B461" s="32" t="s">
        <v>24</v>
      </c>
      <c r="C461" s="15" t="s">
        <v>139</v>
      </c>
      <c r="D461" s="15" t="s">
        <v>68</v>
      </c>
      <c r="E461" s="12" t="s">
        <v>32</v>
      </c>
      <c r="F461" s="41" t="s">
        <v>25</v>
      </c>
      <c r="G461" s="42" t="s">
        <v>33</v>
      </c>
      <c r="H461" s="42" t="s">
        <v>172</v>
      </c>
      <c r="I461" s="43" t="s">
        <v>173</v>
      </c>
      <c r="J461" s="43"/>
      <c r="K461" s="31">
        <v>2839947.6299999994</v>
      </c>
      <c r="L461" s="31" t="e">
        <f t="shared" ref="L461" si="142">L462</f>
        <v>#REF!</v>
      </c>
      <c r="M461" s="55">
        <v>2839.9</v>
      </c>
    </row>
    <row r="462" spans="1:13" ht="15" customHeight="1">
      <c r="A462" s="5" t="s">
        <v>341</v>
      </c>
      <c r="B462" s="4" t="s">
        <v>342</v>
      </c>
      <c r="C462" s="1" t="s">
        <v>139</v>
      </c>
      <c r="D462" s="1" t="s">
        <v>68</v>
      </c>
      <c r="E462" s="23" t="s">
        <v>32</v>
      </c>
      <c r="F462" s="23" t="s">
        <v>25</v>
      </c>
      <c r="G462" s="21" t="s">
        <v>33</v>
      </c>
      <c r="H462" s="21" t="s">
        <v>172</v>
      </c>
      <c r="I462" s="22" t="s">
        <v>340</v>
      </c>
      <c r="J462" s="22"/>
      <c r="K462" s="19">
        <v>2839947.6299999994</v>
      </c>
      <c r="L462" s="19" t="e">
        <f t="shared" ref="L462:L463" si="143">L463</f>
        <v>#REF!</v>
      </c>
      <c r="M462" s="54">
        <v>2839.9</v>
      </c>
    </row>
    <row r="463" spans="1:13" ht="24" customHeight="1">
      <c r="B463" s="4" t="s">
        <v>80</v>
      </c>
      <c r="C463" s="1" t="s">
        <v>139</v>
      </c>
      <c r="D463" s="1" t="s">
        <v>68</v>
      </c>
      <c r="E463" s="23" t="s">
        <v>32</v>
      </c>
      <c r="F463" s="23" t="s">
        <v>25</v>
      </c>
      <c r="G463" s="21" t="s">
        <v>33</v>
      </c>
      <c r="H463" s="21" t="s">
        <v>172</v>
      </c>
      <c r="I463" s="22" t="s">
        <v>340</v>
      </c>
      <c r="J463" s="22" t="s">
        <v>81</v>
      </c>
      <c r="K463" s="19">
        <v>2839947.6299999994</v>
      </c>
      <c r="L463" s="19" t="e">
        <f t="shared" si="143"/>
        <v>#REF!</v>
      </c>
      <c r="M463" s="54">
        <v>2839.9</v>
      </c>
    </row>
    <row r="464" spans="1:13" ht="14.25" customHeight="1">
      <c r="B464" s="4" t="s">
        <v>82</v>
      </c>
      <c r="C464" s="1" t="s">
        <v>139</v>
      </c>
      <c r="D464" s="1" t="s">
        <v>68</v>
      </c>
      <c r="E464" s="23" t="s">
        <v>32</v>
      </c>
      <c r="F464" s="23" t="s">
        <v>25</v>
      </c>
      <c r="G464" s="21" t="s">
        <v>33</v>
      </c>
      <c r="H464" s="21" t="s">
        <v>172</v>
      </c>
      <c r="I464" s="22" t="s">
        <v>340</v>
      </c>
      <c r="J464" s="22" t="s">
        <v>83</v>
      </c>
      <c r="K464" s="19">
        <v>2839947.6299999994</v>
      </c>
      <c r="L464" s="19" t="e">
        <f>#REF!</f>
        <v>#REF!</v>
      </c>
      <c r="M464" s="54">
        <v>2839.9</v>
      </c>
    </row>
    <row r="465" spans="1:13" ht="15.75" customHeight="1">
      <c r="B465" s="32" t="s">
        <v>22</v>
      </c>
      <c r="C465" s="15" t="s">
        <v>139</v>
      </c>
      <c r="D465" s="15" t="s">
        <v>68</v>
      </c>
      <c r="E465" s="15" t="s">
        <v>41</v>
      </c>
      <c r="F465" s="61"/>
      <c r="G465" s="62"/>
      <c r="H465" s="62"/>
      <c r="I465" s="63"/>
      <c r="J465" s="15"/>
      <c r="K465" s="29">
        <v>94790524.49000001</v>
      </c>
      <c r="L465" s="29" t="e">
        <f>L466+L485+L492</f>
        <v>#REF!</v>
      </c>
      <c r="M465" s="56">
        <v>94790.5</v>
      </c>
    </row>
    <row r="466" spans="1:13" s="14" customFormat="1" ht="15.75" customHeight="1">
      <c r="B466" s="46" t="s">
        <v>399</v>
      </c>
      <c r="C466" s="15" t="s">
        <v>139</v>
      </c>
      <c r="D466" s="15" t="s">
        <v>68</v>
      </c>
      <c r="E466" s="12" t="s">
        <v>41</v>
      </c>
      <c r="F466" s="12" t="s">
        <v>120</v>
      </c>
      <c r="G466" s="13" t="s">
        <v>33</v>
      </c>
      <c r="H466" s="13" t="s">
        <v>172</v>
      </c>
      <c r="I466" s="8" t="s">
        <v>173</v>
      </c>
      <c r="J466" s="8"/>
      <c r="K466" s="31">
        <v>49502937.719999999</v>
      </c>
      <c r="L466" s="31" t="e">
        <f>L467+L478</f>
        <v>#REF!</v>
      </c>
      <c r="M466" s="55">
        <v>49502.9</v>
      </c>
    </row>
    <row r="467" spans="1:13" s="14" customFormat="1" ht="39.75" customHeight="1">
      <c r="B467" s="4" t="s">
        <v>400</v>
      </c>
      <c r="C467" s="1" t="s">
        <v>139</v>
      </c>
      <c r="D467" s="1" t="s">
        <v>68</v>
      </c>
      <c r="E467" s="23" t="s">
        <v>41</v>
      </c>
      <c r="F467" s="23" t="s">
        <v>120</v>
      </c>
      <c r="G467" s="21" t="s">
        <v>109</v>
      </c>
      <c r="H467" s="21" t="s">
        <v>172</v>
      </c>
      <c r="I467" s="22" t="s">
        <v>173</v>
      </c>
      <c r="J467" s="8"/>
      <c r="K467" s="19">
        <v>28259998.09</v>
      </c>
      <c r="L467" s="19" t="e">
        <f>L468+L471+L475</f>
        <v>#REF!</v>
      </c>
      <c r="M467" s="54">
        <v>28260</v>
      </c>
    </row>
    <row r="468" spans="1:13" ht="15" customHeight="1">
      <c r="B468" s="4" t="s">
        <v>220</v>
      </c>
      <c r="C468" s="1" t="s">
        <v>139</v>
      </c>
      <c r="D468" s="1" t="s">
        <v>68</v>
      </c>
      <c r="E468" s="23" t="s">
        <v>41</v>
      </c>
      <c r="F468" s="23" t="s">
        <v>120</v>
      </c>
      <c r="G468" s="21" t="s">
        <v>109</v>
      </c>
      <c r="H468" s="21" t="s">
        <v>172</v>
      </c>
      <c r="I468" s="22" t="s">
        <v>15</v>
      </c>
      <c r="J468" s="22"/>
      <c r="K468" s="19">
        <v>9374750.1799999997</v>
      </c>
      <c r="L468" s="19" t="e">
        <f t="shared" ref="L468:L469" si="144">L469</f>
        <v>#REF!</v>
      </c>
      <c r="M468" s="54">
        <v>9374.7000000000007</v>
      </c>
    </row>
    <row r="469" spans="1:13" ht="24" customHeight="1">
      <c r="B469" s="4" t="s">
        <v>80</v>
      </c>
      <c r="C469" s="1" t="s">
        <v>139</v>
      </c>
      <c r="D469" s="1" t="s">
        <v>68</v>
      </c>
      <c r="E469" s="23" t="s">
        <v>41</v>
      </c>
      <c r="F469" s="23" t="s">
        <v>120</v>
      </c>
      <c r="G469" s="21" t="s">
        <v>109</v>
      </c>
      <c r="H469" s="21" t="s">
        <v>172</v>
      </c>
      <c r="I469" s="22" t="s">
        <v>15</v>
      </c>
      <c r="J469" s="22" t="s">
        <v>81</v>
      </c>
      <c r="K469" s="19">
        <v>9374750.1799999997</v>
      </c>
      <c r="L469" s="19" t="e">
        <f t="shared" si="144"/>
        <v>#REF!</v>
      </c>
      <c r="M469" s="54">
        <v>9374.7000000000007</v>
      </c>
    </row>
    <row r="470" spans="1:13" ht="15.75" customHeight="1">
      <c r="A470" s="5" t="s">
        <v>326</v>
      </c>
      <c r="B470" s="4" t="s">
        <v>82</v>
      </c>
      <c r="C470" s="1" t="s">
        <v>139</v>
      </c>
      <c r="D470" s="1" t="s">
        <v>68</v>
      </c>
      <c r="E470" s="23" t="s">
        <v>41</v>
      </c>
      <c r="F470" s="23" t="s">
        <v>120</v>
      </c>
      <c r="G470" s="21" t="s">
        <v>109</v>
      </c>
      <c r="H470" s="21" t="s">
        <v>172</v>
      </c>
      <c r="I470" s="22" t="s">
        <v>15</v>
      </c>
      <c r="J470" s="22" t="s">
        <v>83</v>
      </c>
      <c r="K470" s="19">
        <v>9374750.1799999997</v>
      </c>
      <c r="L470" s="19" t="e">
        <f>#REF!</f>
        <v>#REF!</v>
      </c>
      <c r="M470" s="54">
        <v>9374.7000000000007</v>
      </c>
    </row>
    <row r="471" spans="1:13" s="14" customFormat="1" ht="17.25" customHeight="1">
      <c r="B471" s="4" t="s">
        <v>79</v>
      </c>
      <c r="C471" s="1" t="s">
        <v>139</v>
      </c>
      <c r="D471" s="1" t="s">
        <v>68</v>
      </c>
      <c r="E471" s="23" t="s">
        <v>41</v>
      </c>
      <c r="F471" s="23" t="s">
        <v>120</v>
      </c>
      <c r="G471" s="21" t="s">
        <v>109</v>
      </c>
      <c r="H471" s="21" t="s">
        <v>172</v>
      </c>
      <c r="I471" s="22" t="s">
        <v>182</v>
      </c>
      <c r="J471" s="22"/>
      <c r="K471" s="19">
        <v>18740544.870000001</v>
      </c>
      <c r="L471" s="19" t="e">
        <f t="shared" ref="L471" si="145">L472</f>
        <v>#REF!</v>
      </c>
      <c r="M471" s="54">
        <v>18740.599999999999</v>
      </c>
    </row>
    <row r="472" spans="1:13" s="14" customFormat="1" ht="24">
      <c r="B472" s="4" t="s">
        <v>80</v>
      </c>
      <c r="C472" s="1" t="s">
        <v>139</v>
      </c>
      <c r="D472" s="1" t="s">
        <v>68</v>
      </c>
      <c r="E472" s="23" t="s">
        <v>41</v>
      </c>
      <c r="F472" s="23" t="s">
        <v>120</v>
      </c>
      <c r="G472" s="21" t="s">
        <v>109</v>
      </c>
      <c r="H472" s="21" t="s">
        <v>172</v>
      </c>
      <c r="I472" s="22" t="s">
        <v>182</v>
      </c>
      <c r="J472" s="22" t="s">
        <v>81</v>
      </c>
      <c r="K472" s="19">
        <v>18740544.870000001</v>
      </c>
      <c r="L472" s="19" t="e">
        <f>L473+L474</f>
        <v>#REF!</v>
      </c>
      <c r="M472" s="54">
        <v>18740.599999999999</v>
      </c>
    </row>
    <row r="473" spans="1:13" s="14" customFormat="1" ht="15" customHeight="1">
      <c r="A473" s="5" t="s">
        <v>312</v>
      </c>
      <c r="B473" s="4" t="s">
        <v>82</v>
      </c>
      <c r="C473" s="1" t="s">
        <v>139</v>
      </c>
      <c r="D473" s="1" t="s">
        <v>68</v>
      </c>
      <c r="E473" s="23" t="s">
        <v>41</v>
      </c>
      <c r="F473" s="23" t="s">
        <v>120</v>
      </c>
      <c r="G473" s="21" t="s">
        <v>109</v>
      </c>
      <c r="H473" s="21" t="s">
        <v>172</v>
      </c>
      <c r="I473" s="22" t="s">
        <v>182</v>
      </c>
      <c r="J473" s="22" t="s">
        <v>83</v>
      </c>
      <c r="K473" s="19">
        <v>10935169.490000002</v>
      </c>
      <c r="L473" s="19" t="e">
        <f>#REF!+#REF!</f>
        <v>#REF!</v>
      </c>
      <c r="M473" s="54">
        <v>10935.2</v>
      </c>
    </row>
    <row r="474" spans="1:13" s="14" customFormat="1" ht="14.25" customHeight="1">
      <c r="B474" s="4" t="s">
        <v>144</v>
      </c>
      <c r="C474" s="1" t="s">
        <v>139</v>
      </c>
      <c r="D474" s="1" t="s">
        <v>68</v>
      </c>
      <c r="E474" s="23" t="s">
        <v>41</v>
      </c>
      <c r="F474" s="23" t="s">
        <v>120</v>
      </c>
      <c r="G474" s="21" t="s">
        <v>109</v>
      </c>
      <c r="H474" s="21" t="s">
        <v>172</v>
      </c>
      <c r="I474" s="22" t="s">
        <v>182</v>
      </c>
      <c r="J474" s="22" t="s">
        <v>145</v>
      </c>
      <c r="K474" s="19">
        <v>7805375.3799999999</v>
      </c>
      <c r="L474" s="19" t="e">
        <f>SUM(#REF!)</f>
        <v>#REF!</v>
      </c>
      <c r="M474" s="54">
        <v>7805.4</v>
      </c>
    </row>
    <row r="475" spans="1:13" ht="54.75" customHeight="1">
      <c r="B475" s="4" t="s">
        <v>418</v>
      </c>
      <c r="C475" s="1" t="s">
        <v>139</v>
      </c>
      <c r="D475" s="1" t="s">
        <v>68</v>
      </c>
      <c r="E475" s="23" t="s">
        <v>41</v>
      </c>
      <c r="F475" s="23" t="s">
        <v>120</v>
      </c>
      <c r="G475" s="21" t="s">
        <v>109</v>
      </c>
      <c r="H475" s="21" t="s">
        <v>172</v>
      </c>
      <c r="I475" s="22" t="s">
        <v>282</v>
      </c>
      <c r="J475" s="22"/>
      <c r="K475" s="19">
        <v>144703.04000000001</v>
      </c>
      <c r="L475" s="19" t="e">
        <f t="shared" ref="L475:L476" si="146">L476</f>
        <v>#REF!</v>
      </c>
      <c r="M475" s="54">
        <v>144.70000000000002</v>
      </c>
    </row>
    <row r="476" spans="1:13" ht="24" customHeight="1">
      <c r="B476" s="4" t="s">
        <v>80</v>
      </c>
      <c r="C476" s="1" t="s">
        <v>139</v>
      </c>
      <c r="D476" s="1" t="s">
        <v>68</v>
      </c>
      <c r="E476" s="23" t="s">
        <v>41</v>
      </c>
      <c r="F476" s="23" t="s">
        <v>120</v>
      </c>
      <c r="G476" s="21" t="s">
        <v>109</v>
      </c>
      <c r="H476" s="21" t="s">
        <v>172</v>
      </c>
      <c r="I476" s="22" t="s">
        <v>282</v>
      </c>
      <c r="J476" s="22" t="s">
        <v>81</v>
      </c>
      <c r="K476" s="19">
        <v>144703.04000000001</v>
      </c>
      <c r="L476" s="19" t="e">
        <f t="shared" si="146"/>
        <v>#REF!</v>
      </c>
      <c r="M476" s="54">
        <v>144.70000000000002</v>
      </c>
    </row>
    <row r="477" spans="1:13" ht="14.25" customHeight="1">
      <c r="A477" s="7" t="s">
        <v>312</v>
      </c>
      <c r="B477" s="4" t="s">
        <v>144</v>
      </c>
      <c r="C477" s="1" t="s">
        <v>139</v>
      </c>
      <c r="D477" s="1" t="s">
        <v>68</v>
      </c>
      <c r="E477" s="23" t="s">
        <v>41</v>
      </c>
      <c r="F477" s="23" t="s">
        <v>120</v>
      </c>
      <c r="G477" s="21" t="s">
        <v>109</v>
      </c>
      <c r="H477" s="21" t="s">
        <v>172</v>
      </c>
      <c r="I477" s="22" t="s">
        <v>282</v>
      </c>
      <c r="J477" s="22" t="s">
        <v>145</v>
      </c>
      <c r="K477" s="19">
        <v>144703.04000000001</v>
      </c>
      <c r="L477" s="19" t="e">
        <f>SUM(#REF!)</f>
        <v>#REF!</v>
      </c>
      <c r="M477" s="54">
        <v>144.70000000000002</v>
      </c>
    </row>
    <row r="478" spans="1:13" ht="24" customHeight="1">
      <c r="B478" s="4" t="s">
        <v>248</v>
      </c>
      <c r="C478" s="1" t="s">
        <v>139</v>
      </c>
      <c r="D478" s="1" t="s">
        <v>68</v>
      </c>
      <c r="E478" s="23" t="s">
        <v>41</v>
      </c>
      <c r="F478" s="23" t="s">
        <v>120</v>
      </c>
      <c r="G478" s="21" t="s">
        <v>288</v>
      </c>
      <c r="H478" s="21" t="s">
        <v>172</v>
      </c>
      <c r="I478" s="22" t="s">
        <v>173</v>
      </c>
      <c r="J478" s="22"/>
      <c r="K478" s="19">
        <v>21242939.630000003</v>
      </c>
      <c r="L478" s="19" t="e">
        <f>L479+L482</f>
        <v>#REF!</v>
      </c>
      <c r="M478" s="54">
        <v>21242.9</v>
      </c>
    </row>
    <row r="479" spans="1:13" ht="15" customHeight="1">
      <c r="B479" s="4" t="s">
        <v>220</v>
      </c>
      <c r="C479" s="1" t="s">
        <v>139</v>
      </c>
      <c r="D479" s="1" t="s">
        <v>68</v>
      </c>
      <c r="E479" s="23" t="s">
        <v>41</v>
      </c>
      <c r="F479" s="23" t="s">
        <v>120</v>
      </c>
      <c r="G479" s="21" t="s">
        <v>288</v>
      </c>
      <c r="H479" s="21" t="s">
        <v>172</v>
      </c>
      <c r="I479" s="22" t="s">
        <v>15</v>
      </c>
      <c r="J479" s="22"/>
      <c r="K479" s="19">
        <v>16140774.82</v>
      </c>
      <c r="L479" s="19" t="e">
        <f t="shared" ref="L479:L480" si="147">L480</f>
        <v>#REF!</v>
      </c>
      <c r="M479" s="54">
        <v>16140.8</v>
      </c>
    </row>
    <row r="480" spans="1:13" ht="24" customHeight="1">
      <c r="A480" s="5" t="s">
        <v>326</v>
      </c>
      <c r="B480" s="4" t="s">
        <v>80</v>
      </c>
      <c r="C480" s="1" t="s">
        <v>139</v>
      </c>
      <c r="D480" s="1" t="s">
        <v>68</v>
      </c>
      <c r="E480" s="23" t="s">
        <v>41</v>
      </c>
      <c r="F480" s="23" t="s">
        <v>120</v>
      </c>
      <c r="G480" s="21" t="s">
        <v>288</v>
      </c>
      <c r="H480" s="21" t="s">
        <v>172</v>
      </c>
      <c r="I480" s="22" t="s">
        <v>15</v>
      </c>
      <c r="J480" s="22" t="s">
        <v>81</v>
      </c>
      <c r="K480" s="19">
        <v>16140774.82</v>
      </c>
      <c r="L480" s="19" t="e">
        <f t="shared" si="147"/>
        <v>#REF!</v>
      </c>
      <c r="M480" s="54">
        <v>16140.8</v>
      </c>
    </row>
    <row r="481" spans="1:13" ht="15.75" customHeight="1">
      <c r="B481" s="4" t="s">
        <v>82</v>
      </c>
      <c r="C481" s="1" t="s">
        <v>139</v>
      </c>
      <c r="D481" s="1" t="s">
        <v>68</v>
      </c>
      <c r="E481" s="23" t="s">
        <v>41</v>
      </c>
      <c r="F481" s="23" t="s">
        <v>120</v>
      </c>
      <c r="G481" s="21" t="s">
        <v>288</v>
      </c>
      <c r="H481" s="21" t="s">
        <v>172</v>
      </c>
      <c r="I481" s="22" t="s">
        <v>15</v>
      </c>
      <c r="J481" s="22" t="s">
        <v>83</v>
      </c>
      <c r="K481" s="19">
        <v>16140774.82</v>
      </c>
      <c r="L481" s="19" t="e">
        <f>#REF!</f>
        <v>#REF!</v>
      </c>
      <c r="M481" s="54">
        <v>16140.8</v>
      </c>
    </row>
    <row r="482" spans="1:13" s="14" customFormat="1" ht="17.25" customHeight="1">
      <c r="B482" s="4" t="s">
        <v>79</v>
      </c>
      <c r="C482" s="1" t="s">
        <v>139</v>
      </c>
      <c r="D482" s="1" t="s">
        <v>68</v>
      </c>
      <c r="E482" s="23" t="s">
        <v>41</v>
      </c>
      <c r="F482" s="23" t="s">
        <v>120</v>
      </c>
      <c r="G482" s="21" t="s">
        <v>288</v>
      </c>
      <c r="H482" s="21" t="s">
        <v>172</v>
      </c>
      <c r="I482" s="22" t="s">
        <v>182</v>
      </c>
      <c r="J482" s="22"/>
      <c r="K482" s="19">
        <v>5102164.8100000005</v>
      </c>
      <c r="L482" s="19" t="e">
        <f t="shared" ref="L482:L483" si="148">L483</f>
        <v>#REF!</v>
      </c>
      <c r="M482" s="54">
        <v>5102.1000000000004</v>
      </c>
    </row>
    <row r="483" spans="1:13" s="14" customFormat="1" ht="24">
      <c r="B483" s="4" t="s">
        <v>80</v>
      </c>
      <c r="C483" s="1" t="s">
        <v>139</v>
      </c>
      <c r="D483" s="1" t="s">
        <v>68</v>
      </c>
      <c r="E483" s="23" t="s">
        <v>41</v>
      </c>
      <c r="F483" s="23" t="s">
        <v>120</v>
      </c>
      <c r="G483" s="21" t="s">
        <v>288</v>
      </c>
      <c r="H483" s="21" t="s">
        <v>172</v>
      </c>
      <c r="I483" s="22" t="s">
        <v>182</v>
      </c>
      <c r="J483" s="22" t="s">
        <v>81</v>
      </c>
      <c r="K483" s="19">
        <v>5102164.8100000005</v>
      </c>
      <c r="L483" s="19" t="e">
        <f t="shared" si="148"/>
        <v>#REF!</v>
      </c>
      <c r="M483" s="54">
        <v>5102.1000000000004</v>
      </c>
    </row>
    <row r="484" spans="1:13" s="14" customFormat="1" ht="18" customHeight="1">
      <c r="A484" s="5" t="s">
        <v>312</v>
      </c>
      <c r="B484" s="4" t="s">
        <v>82</v>
      </c>
      <c r="C484" s="1" t="s">
        <v>139</v>
      </c>
      <c r="D484" s="1" t="s">
        <v>68</v>
      </c>
      <c r="E484" s="23" t="s">
        <v>41</v>
      </c>
      <c r="F484" s="23" t="s">
        <v>120</v>
      </c>
      <c r="G484" s="21" t="s">
        <v>288</v>
      </c>
      <c r="H484" s="21" t="s">
        <v>172</v>
      </c>
      <c r="I484" s="22" t="s">
        <v>182</v>
      </c>
      <c r="J484" s="22" t="s">
        <v>83</v>
      </c>
      <c r="K484" s="19">
        <v>5102164.8100000005</v>
      </c>
      <c r="L484" s="19" t="e">
        <f>#REF!</f>
        <v>#REF!</v>
      </c>
      <c r="M484" s="54">
        <v>5102.1000000000004</v>
      </c>
    </row>
    <row r="485" spans="1:13" ht="30" customHeight="1">
      <c r="B485" s="33" t="s">
        <v>405</v>
      </c>
      <c r="C485" s="15" t="s">
        <v>139</v>
      </c>
      <c r="D485" s="15" t="s">
        <v>68</v>
      </c>
      <c r="E485" s="12" t="s">
        <v>41</v>
      </c>
      <c r="F485" s="12" t="s">
        <v>72</v>
      </c>
      <c r="G485" s="13" t="s">
        <v>33</v>
      </c>
      <c r="H485" s="13" t="s">
        <v>172</v>
      </c>
      <c r="I485" s="8" t="s">
        <v>173</v>
      </c>
      <c r="J485" s="8"/>
      <c r="K485" s="31">
        <v>44576071.580000006</v>
      </c>
      <c r="L485" s="31" t="e">
        <f>L486+L489</f>
        <v>#REF!</v>
      </c>
      <c r="M485" s="55">
        <v>44576.1</v>
      </c>
    </row>
    <row r="486" spans="1:13" ht="16.5" customHeight="1">
      <c r="B486" s="3" t="s">
        <v>79</v>
      </c>
      <c r="C486" s="1" t="s">
        <v>139</v>
      </c>
      <c r="D486" s="1" t="s">
        <v>68</v>
      </c>
      <c r="E486" s="23" t="s">
        <v>41</v>
      </c>
      <c r="F486" s="34" t="s">
        <v>72</v>
      </c>
      <c r="G486" s="35" t="s">
        <v>33</v>
      </c>
      <c r="H486" s="35" t="s">
        <v>172</v>
      </c>
      <c r="I486" s="36" t="s">
        <v>182</v>
      </c>
      <c r="J486" s="36"/>
      <c r="K486" s="39">
        <v>43760843.220000006</v>
      </c>
      <c r="L486" s="39" t="e">
        <f t="shared" ref="L486:L487" si="149">L487</f>
        <v>#REF!</v>
      </c>
      <c r="M486" s="53">
        <v>43760.9</v>
      </c>
    </row>
    <row r="487" spans="1:13" ht="22.5" customHeight="1">
      <c r="B487" s="4" t="s">
        <v>80</v>
      </c>
      <c r="C487" s="1" t="s">
        <v>139</v>
      </c>
      <c r="D487" s="1" t="s">
        <v>68</v>
      </c>
      <c r="E487" s="23" t="s">
        <v>41</v>
      </c>
      <c r="F487" s="23" t="s">
        <v>72</v>
      </c>
      <c r="G487" s="21" t="s">
        <v>33</v>
      </c>
      <c r="H487" s="21" t="s">
        <v>172</v>
      </c>
      <c r="I487" s="22" t="s">
        <v>182</v>
      </c>
      <c r="J487" s="22" t="s">
        <v>81</v>
      </c>
      <c r="K487" s="19">
        <v>43760843.220000006</v>
      </c>
      <c r="L487" s="19" t="e">
        <f t="shared" si="149"/>
        <v>#REF!</v>
      </c>
      <c r="M487" s="54">
        <v>43760.9</v>
      </c>
    </row>
    <row r="488" spans="1:13" ht="16.5" customHeight="1">
      <c r="A488" s="5" t="s">
        <v>312</v>
      </c>
      <c r="B488" s="4" t="s">
        <v>82</v>
      </c>
      <c r="C488" s="1" t="s">
        <v>139</v>
      </c>
      <c r="D488" s="1" t="s">
        <v>68</v>
      </c>
      <c r="E488" s="23" t="s">
        <v>41</v>
      </c>
      <c r="F488" s="23" t="s">
        <v>72</v>
      </c>
      <c r="G488" s="21" t="s">
        <v>33</v>
      </c>
      <c r="H488" s="21" t="s">
        <v>172</v>
      </c>
      <c r="I488" s="22" t="s">
        <v>182</v>
      </c>
      <c r="J488" s="22" t="s">
        <v>83</v>
      </c>
      <c r="K488" s="19">
        <v>43760843.220000006</v>
      </c>
      <c r="L488" s="19" t="e">
        <f>SUM(#REF!)</f>
        <v>#REF!</v>
      </c>
      <c r="M488" s="54">
        <v>43760.9</v>
      </c>
    </row>
    <row r="489" spans="1:13" ht="51" customHeight="1">
      <c r="A489" s="5" t="s">
        <v>312</v>
      </c>
      <c r="B489" s="4" t="s">
        <v>418</v>
      </c>
      <c r="C489" s="1" t="s">
        <v>139</v>
      </c>
      <c r="D489" s="1" t="s">
        <v>68</v>
      </c>
      <c r="E489" s="23" t="s">
        <v>41</v>
      </c>
      <c r="F489" s="34" t="s">
        <v>72</v>
      </c>
      <c r="G489" s="35" t="s">
        <v>33</v>
      </c>
      <c r="H489" s="35" t="s">
        <v>172</v>
      </c>
      <c r="I489" s="22" t="s">
        <v>282</v>
      </c>
      <c r="J489" s="36"/>
      <c r="K489" s="39">
        <v>815228.36</v>
      </c>
      <c r="L489" s="39" t="e">
        <f t="shared" ref="L489:L490" si="150">L490</f>
        <v>#REF!</v>
      </c>
      <c r="M489" s="53">
        <v>815.2</v>
      </c>
    </row>
    <row r="490" spans="1:13" ht="22.5" customHeight="1">
      <c r="B490" s="4" t="s">
        <v>80</v>
      </c>
      <c r="C490" s="1" t="s">
        <v>139</v>
      </c>
      <c r="D490" s="1" t="s">
        <v>68</v>
      </c>
      <c r="E490" s="23" t="s">
        <v>41</v>
      </c>
      <c r="F490" s="23" t="s">
        <v>72</v>
      </c>
      <c r="G490" s="21" t="s">
        <v>33</v>
      </c>
      <c r="H490" s="21" t="s">
        <v>172</v>
      </c>
      <c r="I490" s="22" t="s">
        <v>282</v>
      </c>
      <c r="J490" s="22" t="s">
        <v>81</v>
      </c>
      <c r="K490" s="19">
        <v>815228.36</v>
      </c>
      <c r="L490" s="19" t="e">
        <f t="shared" si="150"/>
        <v>#REF!</v>
      </c>
      <c r="M490" s="54">
        <v>815.2</v>
      </c>
    </row>
    <row r="491" spans="1:13" ht="16.5" customHeight="1">
      <c r="B491" s="4" t="s">
        <v>82</v>
      </c>
      <c r="C491" s="1" t="s">
        <v>139</v>
      </c>
      <c r="D491" s="1" t="s">
        <v>68</v>
      </c>
      <c r="E491" s="23" t="s">
        <v>41</v>
      </c>
      <c r="F491" s="23" t="s">
        <v>72</v>
      </c>
      <c r="G491" s="21" t="s">
        <v>33</v>
      </c>
      <c r="H491" s="21" t="s">
        <v>172</v>
      </c>
      <c r="I491" s="22" t="s">
        <v>282</v>
      </c>
      <c r="J491" s="22" t="s">
        <v>83</v>
      </c>
      <c r="K491" s="19">
        <v>815228.36</v>
      </c>
      <c r="L491" s="19" t="e">
        <f>SUM(#REF!)</f>
        <v>#REF!</v>
      </c>
      <c r="M491" s="54">
        <v>815.2</v>
      </c>
    </row>
    <row r="492" spans="1:13" s="14" customFormat="1" ht="23.25" customHeight="1">
      <c r="B492" s="32" t="s">
        <v>24</v>
      </c>
      <c r="C492" s="15" t="s">
        <v>139</v>
      </c>
      <c r="D492" s="15" t="s">
        <v>68</v>
      </c>
      <c r="E492" s="12" t="s">
        <v>41</v>
      </c>
      <c r="F492" s="41" t="s">
        <v>25</v>
      </c>
      <c r="G492" s="42" t="s">
        <v>33</v>
      </c>
      <c r="H492" s="42" t="s">
        <v>172</v>
      </c>
      <c r="I492" s="43" t="s">
        <v>173</v>
      </c>
      <c r="J492" s="43"/>
      <c r="K492" s="31">
        <v>711515.19</v>
      </c>
      <c r="L492" s="31" t="e">
        <f t="shared" ref="L492:L493" si="151">L493</f>
        <v>#REF!</v>
      </c>
      <c r="M492" s="55">
        <v>711.5</v>
      </c>
    </row>
    <row r="493" spans="1:13" ht="15" customHeight="1">
      <c r="A493" s="5" t="s">
        <v>341</v>
      </c>
      <c r="B493" s="4" t="s">
        <v>342</v>
      </c>
      <c r="C493" s="1" t="s">
        <v>139</v>
      </c>
      <c r="D493" s="1" t="s">
        <v>68</v>
      </c>
      <c r="E493" s="23" t="s">
        <v>41</v>
      </c>
      <c r="F493" s="23" t="s">
        <v>25</v>
      </c>
      <c r="G493" s="21" t="s">
        <v>33</v>
      </c>
      <c r="H493" s="21" t="s">
        <v>172</v>
      </c>
      <c r="I493" s="22" t="s">
        <v>340</v>
      </c>
      <c r="J493" s="22"/>
      <c r="K493" s="19">
        <v>711515.19</v>
      </c>
      <c r="L493" s="19" t="e">
        <f t="shared" si="151"/>
        <v>#REF!</v>
      </c>
      <c r="M493" s="54">
        <v>711.5</v>
      </c>
    </row>
    <row r="494" spans="1:13" ht="24" customHeight="1">
      <c r="B494" s="4" t="s">
        <v>80</v>
      </c>
      <c r="C494" s="1" t="s">
        <v>139</v>
      </c>
      <c r="D494" s="1" t="s">
        <v>68</v>
      </c>
      <c r="E494" s="23" t="s">
        <v>41</v>
      </c>
      <c r="F494" s="23" t="s">
        <v>25</v>
      </c>
      <c r="G494" s="21" t="s">
        <v>33</v>
      </c>
      <c r="H494" s="21" t="s">
        <v>172</v>
      </c>
      <c r="I494" s="22" t="s">
        <v>340</v>
      </c>
      <c r="J494" s="22" t="s">
        <v>81</v>
      </c>
      <c r="K494" s="19">
        <v>711515.19</v>
      </c>
      <c r="L494" s="19" t="e">
        <f>L495+L496</f>
        <v>#REF!</v>
      </c>
      <c r="M494" s="54">
        <v>711.5</v>
      </c>
    </row>
    <row r="495" spans="1:13" ht="14.25" customHeight="1">
      <c r="B495" s="4" t="s">
        <v>82</v>
      </c>
      <c r="C495" s="1" t="s">
        <v>139</v>
      </c>
      <c r="D495" s="1" t="s">
        <v>68</v>
      </c>
      <c r="E495" s="23" t="s">
        <v>41</v>
      </c>
      <c r="F495" s="23" t="s">
        <v>25</v>
      </c>
      <c r="G495" s="21" t="s">
        <v>33</v>
      </c>
      <c r="H495" s="21" t="s">
        <v>172</v>
      </c>
      <c r="I495" s="22" t="s">
        <v>340</v>
      </c>
      <c r="J495" s="22" t="s">
        <v>83</v>
      </c>
      <c r="K495" s="19">
        <v>641305.28999999992</v>
      </c>
      <c r="L495" s="19" t="e">
        <f>#REF!</f>
        <v>#REF!</v>
      </c>
      <c r="M495" s="54">
        <v>641.29999999999995</v>
      </c>
    </row>
    <row r="496" spans="1:13" ht="17.25" customHeight="1">
      <c r="B496" s="4" t="s">
        <v>144</v>
      </c>
      <c r="C496" s="1" t="s">
        <v>139</v>
      </c>
      <c r="D496" s="1" t="s">
        <v>68</v>
      </c>
      <c r="E496" s="23" t="s">
        <v>41</v>
      </c>
      <c r="F496" s="23" t="s">
        <v>25</v>
      </c>
      <c r="G496" s="21" t="s">
        <v>33</v>
      </c>
      <c r="H496" s="21" t="s">
        <v>172</v>
      </c>
      <c r="I496" s="22" t="s">
        <v>340</v>
      </c>
      <c r="J496" s="22" t="s">
        <v>145</v>
      </c>
      <c r="K496" s="19">
        <v>70209.899999999994</v>
      </c>
      <c r="L496" s="19" t="e">
        <f>#REF!</f>
        <v>#REF!</v>
      </c>
      <c r="M496" s="54">
        <v>70.2</v>
      </c>
    </row>
    <row r="497" spans="1:13" ht="15.75" customHeight="1">
      <c r="B497" s="32" t="s">
        <v>23</v>
      </c>
      <c r="C497" s="15" t="s">
        <v>139</v>
      </c>
      <c r="D497" s="15" t="s">
        <v>68</v>
      </c>
      <c r="E497" s="15" t="s">
        <v>68</v>
      </c>
      <c r="F497" s="61"/>
      <c r="G497" s="62"/>
      <c r="H497" s="62"/>
      <c r="I497" s="63"/>
      <c r="J497" s="15"/>
      <c r="K497" s="29">
        <v>6692722.2600000007</v>
      </c>
      <c r="L497" s="29" t="e">
        <f>L498+L519+L509</f>
        <v>#REF!</v>
      </c>
      <c r="M497" s="56">
        <v>6652.8</v>
      </c>
    </row>
    <row r="498" spans="1:13" s="14" customFormat="1" ht="14.25" customHeight="1">
      <c r="B498" s="46" t="s">
        <v>399</v>
      </c>
      <c r="C498" s="15" t="s">
        <v>139</v>
      </c>
      <c r="D498" s="15" t="s">
        <v>68</v>
      </c>
      <c r="E498" s="12" t="s">
        <v>68</v>
      </c>
      <c r="F498" s="12" t="s">
        <v>120</v>
      </c>
      <c r="G498" s="13" t="s">
        <v>33</v>
      </c>
      <c r="H498" s="13" t="s">
        <v>172</v>
      </c>
      <c r="I498" s="8" t="s">
        <v>173</v>
      </c>
      <c r="J498" s="8"/>
      <c r="K498" s="31">
        <v>4594531.3900000006</v>
      </c>
      <c r="L498" s="31" t="e">
        <f t="shared" ref="L498" si="152">L499</f>
        <v>#REF!</v>
      </c>
      <c r="M498" s="55">
        <v>4554.8</v>
      </c>
    </row>
    <row r="499" spans="1:13" ht="14.25" customHeight="1">
      <c r="B499" s="4" t="s">
        <v>402</v>
      </c>
      <c r="C499" s="1" t="s">
        <v>139</v>
      </c>
      <c r="D499" s="1" t="s">
        <v>68</v>
      </c>
      <c r="E499" s="23" t="s">
        <v>68</v>
      </c>
      <c r="F499" s="23" t="s">
        <v>120</v>
      </c>
      <c r="G499" s="21" t="s">
        <v>49</v>
      </c>
      <c r="H499" s="21" t="s">
        <v>172</v>
      </c>
      <c r="I499" s="22" t="s">
        <v>173</v>
      </c>
      <c r="J499" s="22"/>
      <c r="K499" s="19">
        <v>4594531.3900000006</v>
      </c>
      <c r="L499" s="19" t="e">
        <f t="shared" ref="L499" si="153">L500+L503</f>
        <v>#REF!</v>
      </c>
      <c r="M499" s="54">
        <v>4554.8</v>
      </c>
    </row>
    <row r="500" spans="1:13" ht="27.75" customHeight="1">
      <c r="B500" s="3" t="s">
        <v>221</v>
      </c>
      <c r="C500" s="1" t="s">
        <v>139</v>
      </c>
      <c r="D500" s="1" t="s">
        <v>68</v>
      </c>
      <c r="E500" s="23" t="s">
        <v>68</v>
      </c>
      <c r="F500" s="23" t="s">
        <v>120</v>
      </c>
      <c r="G500" s="21" t="s">
        <v>49</v>
      </c>
      <c r="H500" s="21" t="s">
        <v>172</v>
      </c>
      <c r="I500" s="22" t="s">
        <v>18</v>
      </c>
      <c r="J500" s="22"/>
      <c r="K500" s="19">
        <v>3970722.6</v>
      </c>
      <c r="L500" s="19">
        <f t="shared" ref="L500:L501" si="154">L501</f>
        <v>0</v>
      </c>
      <c r="M500" s="54">
        <v>3939</v>
      </c>
    </row>
    <row r="501" spans="1:13" ht="22.5" customHeight="1">
      <c r="A501" s="5" t="s">
        <v>322</v>
      </c>
      <c r="B501" s="4" t="s">
        <v>80</v>
      </c>
      <c r="C501" s="1" t="s">
        <v>139</v>
      </c>
      <c r="D501" s="1" t="s">
        <v>68</v>
      </c>
      <c r="E501" s="23" t="s">
        <v>68</v>
      </c>
      <c r="F501" s="23" t="s">
        <v>120</v>
      </c>
      <c r="G501" s="21" t="s">
        <v>49</v>
      </c>
      <c r="H501" s="21" t="s">
        <v>172</v>
      </c>
      <c r="I501" s="22" t="s">
        <v>18</v>
      </c>
      <c r="J501" s="22" t="s">
        <v>81</v>
      </c>
      <c r="K501" s="19">
        <v>3970722.6</v>
      </c>
      <c r="L501" s="19">
        <f t="shared" si="154"/>
        <v>0</v>
      </c>
      <c r="M501" s="54">
        <v>3939</v>
      </c>
    </row>
    <row r="502" spans="1:13" ht="13.5" customHeight="1">
      <c r="B502" s="4" t="s">
        <v>82</v>
      </c>
      <c r="C502" s="1" t="s">
        <v>139</v>
      </c>
      <c r="D502" s="1" t="s">
        <v>68</v>
      </c>
      <c r="E502" s="23" t="s">
        <v>68</v>
      </c>
      <c r="F502" s="23" t="s">
        <v>120</v>
      </c>
      <c r="G502" s="21" t="s">
        <v>49</v>
      </c>
      <c r="H502" s="21" t="s">
        <v>172</v>
      </c>
      <c r="I502" s="22" t="s">
        <v>18</v>
      </c>
      <c r="J502" s="22" t="s">
        <v>83</v>
      </c>
      <c r="K502" s="19">
        <v>3970722.6</v>
      </c>
      <c r="L502" s="19"/>
      <c r="M502" s="54">
        <v>3939</v>
      </c>
    </row>
    <row r="503" spans="1:13" ht="17.45" customHeight="1">
      <c r="B503" s="3" t="s">
        <v>231</v>
      </c>
      <c r="C503" s="1" t="s">
        <v>139</v>
      </c>
      <c r="D503" s="1" t="s">
        <v>68</v>
      </c>
      <c r="E503" s="23" t="s">
        <v>68</v>
      </c>
      <c r="F503" s="23" t="s">
        <v>120</v>
      </c>
      <c r="G503" s="21" t="s">
        <v>49</v>
      </c>
      <c r="H503" s="21" t="s">
        <v>172</v>
      </c>
      <c r="I503" s="22" t="s">
        <v>230</v>
      </c>
      <c r="J503" s="22"/>
      <c r="K503" s="19">
        <v>623808.79</v>
      </c>
      <c r="L503" s="19" t="e">
        <f>L504+L506</f>
        <v>#REF!</v>
      </c>
      <c r="M503" s="54">
        <v>615.79999999999995</v>
      </c>
    </row>
    <row r="504" spans="1:13" ht="16.149999999999999" customHeight="1">
      <c r="A504" s="5" t="s">
        <v>313</v>
      </c>
      <c r="B504" s="2" t="s">
        <v>75</v>
      </c>
      <c r="C504" s="1" t="s">
        <v>139</v>
      </c>
      <c r="D504" s="1" t="s">
        <v>68</v>
      </c>
      <c r="E504" s="23" t="s">
        <v>68</v>
      </c>
      <c r="F504" s="23" t="s">
        <v>120</v>
      </c>
      <c r="G504" s="21" t="s">
        <v>49</v>
      </c>
      <c r="H504" s="21" t="s">
        <v>172</v>
      </c>
      <c r="I504" s="22" t="s">
        <v>230</v>
      </c>
      <c r="J504" s="26">
        <v>300</v>
      </c>
      <c r="K504" s="19">
        <v>281800</v>
      </c>
      <c r="L504" s="19" t="e">
        <f t="shared" ref="L504" si="155">L505</f>
        <v>#REF!</v>
      </c>
      <c r="M504" s="54">
        <v>273.8</v>
      </c>
    </row>
    <row r="505" spans="1:13" ht="17.25" customHeight="1">
      <c r="B505" s="2" t="s">
        <v>76</v>
      </c>
      <c r="C505" s="1" t="s">
        <v>139</v>
      </c>
      <c r="D505" s="1" t="s">
        <v>68</v>
      </c>
      <c r="E505" s="23" t="s">
        <v>68</v>
      </c>
      <c r="F505" s="23" t="s">
        <v>120</v>
      </c>
      <c r="G505" s="21" t="s">
        <v>49</v>
      </c>
      <c r="H505" s="21" t="s">
        <v>172</v>
      </c>
      <c r="I505" s="22" t="s">
        <v>230</v>
      </c>
      <c r="J505" s="26">
        <v>320</v>
      </c>
      <c r="K505" s="19">
        <v>281800</v>
      </c>
      <c r="L505" s="19" t="e">
        <f>SUM(#REF!)</f>
        <v>#REF!</v>
      </c>
      <c r="M505" s="54">
        <v>273.8</v>
      </c>
    </row>
    <row r="506" spans="1:13" ht="22.5" customHeight="1">
      <c r="B506" s="4" t="s">
        <v>80</v>
      </c>
      <c r="C506" s="1" t="s">
        <v>139</v>
      </c>
      <c r="D506" s="1" t="s">
        <v>68</v>
      </c>
      <c r="E506" s="23" t="s">
        <v>68</v>
      </c>
      <c r="F506" s="23" t="s">
        <v>120</v>
      </c>
      <c r="G506" s="21" t="s">
        <v>49</v>
      </c>
      <c r="H506" s="21" t="s">
        <v>172</v>
      </c>
      <c r="I506" s="22" t="s">
        <v>230</v>
      </c>
      <c r="J506" s="22" t="s">
        <v>81</v>
      </c>
      <c r="K506" s="19">
        <v>342008.79</v>
      </c>
      <c r="L506" s="19" t="e">
        <f>L507+L508</f>
        <v>#REF!</v>
      </c>
      <c r="M506" s="54">
        <v>342</v>
      </c>
    </row>
    <row r="507" spans="1:13" ht="15.75" customHeight="1">
      <c r="A507" s="5" t="s">
        <v>313</v>
      </c>
      <c r="B507" s="4" t="s">
        <v>82</v>
      </c>
      <c r="C507" s="1" t="s">
        <v>139</v>
      </c>
      <c r="D507" s="1" t="s">
        <v>68</v>
      </c>
      <c r="E507" s="23" t="s">
        <v>68</v>
      </c>
      <c r="F507" s="23" t="s">
        <v>120</v>
      </c>
      <c r="G507" s="21" t="s">
        <v>49</v>
      </c>
      <c r="H507" s="21" t="s">
        <v>172</v>
      </c>
      <c r="I507" s="22" t="s">
        <v>230</v>
      </c>
      <c r="J507" s="22" t="s">
        <v>83</v>
      </c>
      <c r="K507" s="19">
        <v>330465</v>
      </c>
      <c r="L507" s="19" t="e">
        <f>SUM(#REF!)</f>
        <v>#REF!</v>
      </c>
      <c r="M507" s="54">
        <v>330.5</v>
      </c>
    </row>
    <row r="508" spans="1:13" s="14" customFormat="1" ht="14.25" customHeight="1">
      <c r="A508" s="5" t="s">
        <v>313</v>
      </c>
      <c r="B508" s="4" t="s">
        <v>144</v>
      </c>
      <c r="C508" s="1" t="s">
        <v>139</v>
      </c>
      <c r="D508" s="1" t="s">
        <v>68</v>
      </c>
      <c r="E508" s="23" t="s">
        <v>68</v>
      </c>
      <c r="F508" s="23" t="s">
        <v>120</v>
      </c>
      <c r="G508" s="21" t="s">
        <v>49</v>
      </c>
      <c r="H508" s="21" t="s">
        <v>172</v>
      </c>
      <c r="I508" s="22" t="s">
        <v>230</v>
      </c>
      <c r="J508" s="22" t="s">
        <v>145</v>
      </c>
      <c r="K508" s="19">
        <v>11543.79</v>
      </c>
      <c r="L508" s="19" t="e">
        <f>#REF!</f>
        <v>#REF!</v>
      </c>
      <c r="M508" s="54">
        <v>11.5</v>
      </c>
    </row>
    <row r="509" spans="1:13" s="14" customFormat="1" ht="24.75" customHeight="1">
      <c r="B509" s="33" t="s">
        <v>415</v>
      </c>
      <c r="C509" s="15" t="s">
        <v>139</v>
      </c>
      <c r="D509" s="15" t="s">
        <v>68</v>
      </c>
      <c r="E509" s="12" t="s">
        <v>68</v>
      </c>
      <c r="F509" s="12" t="s">
        <v>98</v>
      </c>
      <c r="G509" s="13" t="s">
        <v>33</v>
      </c>
      <c r="H509" s="13" t="s">
        <v>172</v>
      </c>
      <c r="I509" s="8" t="s">
        <v>173</v>
      </c>
      <c r="J509" s="8"/>
      <c r="K509" s="31">
        <v>2050190.87</v>
      </c>
      <c r="L509" s="31" t="e">
        <f>L510+L516+L513</f>
        <v>#REF!</v>
      </c>
      <c r="M509" s="55">
        <v>2050</v>
      </c>
    </row>
    <row r="510" spans="1:13" ht="18" customHeight="1">
      <c r="B510" s="3" t="s">
        <v>151</v>
      </c>
      <c r="C510" s="1" t="s">
        <v>139</v>
      </c>
      <c r="D510" s="1" t="s">
        <v>68</v>
      </c>
      <c r="E510" s="23" t="s">
        <v>68</v>
      </c>
      <c r="F510" s="34" t="s">
        <v>98</v>
      </c>
      <c r="G510" s="35" t="s">
        <v>33</v>
      </c>
      <c r="H510" s="35" t="s">
        <v>172</v>
      </c>
      <c r="I510" s="36" t="s">
        <v>178</v>
      </c>
      <c r="J510" s="36"/>
      <c r="K510" s="39">
        <v>39513.599999999999</v>
      </c>
      <c r="L510" s="39" t="e">
        <f t="shared" ref="L510:L511" si="156">L511</f>
        <v>#REF!</v>
      </c>
      <c r="M510" s="53">
        <v>39.5</v>
      </c>
    </row>
    <row r="511" spans="1:13" ht="28.5" customHeight="1">
      <c r="B511" s="4" t="s">
        <v>80</v>
      </c>
      <c r="C511" s="1" t="s">
        <v>139</v>
      </c>
      <c r="D511" s="1" t="s">
        <v>68</v>
      </c>
      <c r="E511" s="23" t="s">
        <v>68</v>
      </c>
      <c r="F511" s="23" t="s">
        <v>98</v>
      </c>
      <c r="G511" s="21" t="s">
        <v>33</v>
      </c>
      <c r="H511" s="21" t="s">
        <v>172</v>
      </c>
      <c r="I511" s="22" t="s">
        <v>178</v>
      </c>
      <c r="J511" s="22" t="s">
        <v>81</v>
      </c>
      <c r="K511" s="19">
        <v>39513.599999999999</v>
      </c>
      <c r="L511" s="19" t="e">
        <f t="shared" si="156"/>
        <v>#REF!</v>
      </c>
      <c r="M511" s="54">
        <v>39.5</v>
      </c>
    </row>
    <row r="512" spans="1:13" ht="16.5" customHeight="1">
      <c r="A512" s="5" t="s">
        <v>319</v>
      </c>
      <c r="B512" s="4" t="s">
        <v>82</v>
      </c>
      <c r="C512" s="1" t="s">
        <v>139</v>
      </c>
      <c r="D512" s="1" t="s">
        <v>68</v>
      </c>
      <c r="E512" s="23" t="s">
        <v>68</v>
      </c>
      <c r="F512" s="23" t="s">
        <v>98</v>
      </c>
      <c r="G512" s="21" t="s">
        <v>33</v>
      </c>
      <c r="H512" s="21" t="s">
        <v>172</v>
      </c>
      <c r="I512" s="22" t="s">
        <v>178</v>
      </c>
      <c r="J512" s="22" t="s">
        <v>83</v>
      </c>
      <c r="K512" s="19">
        <v>39513.599999999999</v>
      </c>
      <c r="L512" s="19" t="e">
        <f>#REF!</f>
        <v>#REF!</v>
      </c>
      <c r="M512" s="54">
        <v>39.5</v>
      </c>
    </row>
    <row r="513" spans="1:13" ht="24.75" customHeight="1">
      <c r="B513" s="3" t="s">
        <v>382</v>
      </c>
      <c r="C513" s="1" t="s">
        <v>139</v>
      </c>
      <c r="D513" s="1" t="s">
        <v>68</v>
      </c>
      <c r="E513" s="23" t="s">
        <v>68</v>
      </c>
      <c r="F513" s="34" t="s">
        <v>98</v>
      </c>
      <c r="G513" s="35" t="s">
        <v>33</v>
      </c>
      <c r="H513" s="35" t="s">
        <v>172</v>
      </c>
      <c r="I513" s="36" t="s">
        <v>381</v>
      </c>
      <c r="J513" s="36"/>
      <c r="K513" s="39">
        <v>1134928</v>
      </c>
      <c r="L513" s="39" t="e">
        <f t="shared" ref="L513:L514" si="157">L514</f>
        <v>#REF!</v>
      </c>
      <c r="M513" s="53">
        <v>1134.9000000000001</v>
      </c>
    </row>
    <row r="514" spans="1:13" ht="28.5" customHeight="1">
      <c r="B514" s="4" t="s">
        <v>80</v>
      </c>
      <c r="C514" s="1" t="s">
        <v>139</v>
      </c>
      <c r="D514" s="1" t="s">
        <v>68</v>
      </c>
      <c r="E514" s="23" t="s">
        <v>68</v>
      </c>
      <c r="F514" s="23" t="s">
        <v>98</v>
      </c>
      <c r="G514" s="21" t="s">
        <v>33</v>
      </c>
      <c r="H514" s="21" t="s">
        <v>172</v>
      </c>
      <c r="I514" s="22" t="s">
        <v>381</v>
      </c>
      <c r="J514" s="22" t="s">
        <v>81</v>
      </c>
      <c r="K514" s="19">
        <v>1134928</v>
      </c>
      <c r="L514" s="19" t="e">
        <f t="shared" si="157"/>
        <v>#REF!</v>
      </c>
      <c r="M514" s="54">
        <v>1134.9000000000001</v>
      </c>
    </row>
    <row r="515" spans="1:13" ht="16.5" customHeight="1">
      <c r="A515" s="5" t="s">
        <v>319</v>
      </c>
      <c r="B515" s="4" t="s">
        <v>82</v>
      </c>
      <c r="C515" s="1" t="s">
        <v>139</v>
      </c>
      <c r="D515" s="1" t="s">
        <v>68</v>
      </c>
      <c r="E515" s="23" t="s">
        <v>68</v>
      </c>
      <c r="F515" s="23" t="s">
        <v>98</v>
      </c>
      <c r="G515" s="21" t="s">
        <v>33</v>
      </c>
      <c r="H515" s="21" t="s">
        <v>172</v>
      </c>
      <c r="I515" s="22" t="s">
        <v>381</v>
      </c>
      <c r="J515" s="22" t="s">
        <v>83</v>
      </c>
      <c r="K515" s="19">
        <v>1134928</v>
      </c>
      <c r="L515" s="19" t="e">
        <f>#REF!</f>
        <v>#REF!</v>
      </c>
      <c r="M515" s="54">
        <v>1134.9000000000001</v>
      </c>
    </row>
    <row r="516" spans="1:13" ht="25.5" customHeight="1">
      <c r="A516" s="5" t="s">
        <v>319</v>
      </c>
      <c r="B516" s="40" t="s">
        <v>153</v>
      </c>
      <c r="C516" s="1" t="s">
        <v>139</v>
      </c>
      <c r="D516" s="1" t="s">
        <v>68</v>
      </c>
      <c r="E516" s="23" t="s">
        <v>68</v>
      </c>
      <c r="F516" s="23" t="s">
        <v>98</v>
      </c>
      <c r="G516" s="21" t="s">
        <v>33</v>
      </c>
      <c r="H516" s="21" t="s">
        <v>172</v>
      </c>
      <c r="I516" s="36" t="s">
        <v>215</v>
      </c>
      <c r="J516" s="26"/>
      <c r="K516" s="19">
        <v>875749.27</v>
      </c>
      <c r="L516" s="19" t="e">
        <f>L517</f>
        <v>#REF!</v>
      </c>
      <c r="M516" s="54">
        <v>875.6</v>
      </c>
    </row>
    <row r="517" spans="1:13" ht="24" customHeight="1">
      <c r="B517" s="4" t="s">
        <v>80</v>
      </c>
      <c r="C517" s="1" t="s">
        <v>139</v>
      </c>
      <c r="D517" s="1" t="s">
        <v>68</v>
      </c>
      <c r="E517" s="23" t="s">
        <v>68</v>
      </c>
      <c r="F517" s="23" t="s">
        <v>98</v>
      </c>
      <c r="G517" s="21" t="s">
        <v>33</v>
      </c>
      <c r="H517" s="21" t="s">
        <v>172</v>
      </c>
      <c r="I517" s="22" t="s">
        <v>215</v>
      </c>
      <c r="J517" s="26">
        <v>600</v>
      </c>
      <c r="K517" s="19">
        <v>875749.27</v>
      </c>
      <c r="L517" s="19" t="e">
        <f t="shared" ref="L517" si="158">L518</f>
        <v>#REF!</v>
      </c>
      <c r="M517" s="54">
        <v>875.6</v>
      </c>
    </row>
    <row r="518" spans="1:13" ht="15" customHeight="1">
      <c r="B518" s="4" t="s">
        <v>82</v>
      </c>
      <c r="C518" s="1" t="s">
        <v>139</v>
      </c>
      <c r="D518" s="1" t="s">
        <v>68</v>
      </c>
      <c r="E518" s="23" t="s">
        <v>68</v>
      </c>
      <c r="F518" s="23" t="s">
        <v>98</v>
      </c>
      <c r="G518" s="21" t="s">
        <v>33</v>
      </c>
      <c r="H518" s="21" t="s">
        <v>172</v>
      </c>
      <c r="I518" s="22" t="s">
        <v>215</v>
      </c>
      <c r="J518" s="26">
        <v>610</v>
      </c>
      <c r="K518" s="19">
        <v>875749.27</v>
      </c>
      <c r="L518" s="19" t="e">
        <f>SUM(#REF!)</f>
        <v>#REF!</v>
      </c>
      <c r="M518" s="54">
        <v>875.6</v>
      </c>
    </row>
    <row r="519" spans="1:13" ht="37.5" customHeight="1">
      <c r="B519" s="33" t="s">
        <v>389</v>
      </c>
      <c r="C519" s="15" t="s">
        <v>139</v>
      </c>
      <c r="D519" s="15" t="s">
        <v>68</v>
      </c>
      <c r="E519" s="12" t="s">
        <v>68</v>
      </c>
      <c r="F519" s="12" t="s">
        <v>289</v>
      </c>
      <c r="G519" s="13" t="s">
        <v>33</v>
      </c>
      <c r="H519" s="13" t="s">
        <v>172</v>
      </c>
      <c r="I519" s="8" t="s">
        <v>173</v>
      </c>
      <c r="J519" s="8"/>
      <c r="K519" s="31">
        <v>48000</v>
      </c>
      <c r="L519" s="31" t="e">
        <f t="shared" ref="L519:L521" si="159">L520</f>
        <v>#REF!</v>
      </c>
      <c r="M519" s="55">
        <v>48</v>
      </c>
    </row>
    <row r="520" spans="1:13" ht="15" customHeight="1">
      <c r="B520" s="3" t="s">
        <v>231</v>
      </c>
      <c r="C520" s="1" t="s">
        <v>139</v>
      </c>
      <c r="D520" s="1" t="s">
        <v>68</v>
      </c>
      <c r="E520" s="23" t="s">
        <v>68</v>
      </c>
      <c r="F520" s="34" t="s">
        <v>289</v>
      </c>
      <c r="G520" s="35" t="s">
        <v>33</v>
      </c>
      <c r="H520" s="35" t="s">
        <v>172</v>
      </c>
      <c r="I520" s="22" t="s">
        <v>230</v>
      </c>
      <c r="J520" s="36"/>
      <c r="K520" s="19">
        <v>48000</v>
      </c>
      <c r="L520" s="19" t="e">
        <f t="shared" si="159"/>
        <v>#REF!</v>
      </c>
      <c r="M520" s="54">
        <v>48</v>
      </c>
    </row>
    <row r="521" spans="1:13" ht="24.6" customHeight="1">
      <c r="B521" s="4" t="s">
        <v>80</v>
      </c>
      <c r="C521" s="1" t="s">
        <v>139</v>
      </c>
      <c r="D521" s="1" t="s">
        <v>68</v>
      </c>
      <c r="E521" s="23" t="s">
        <v>68</v>
      </c>
      <c r="F521" s="23" t="s">
        <v>289</v>
      </c>
      <c r="G521" s="21" t="s">
        <v>33</v>
      </c>
      <c r="H521" s="21" t="s">
        <v>172</v>
      </c>
      <c r="I521" s="22" t="s">
        <v>230</v>
      </c>
      <c r="J521" s="22" t="s">
        <v>81</v>
      </c>
      <c r="K521" s="19">
        <v>48000</v>
      </c>
      <c r="L521" s="19" t="e">
        <f t="shared" si="159"/>
        <v>#REF!</v>
      </c>
      <c r="M521" s="54">
        <v>48</v>
      </c>
    </row>
    <row r="522" spans="1:13" ht="17.45" customHeight="1">
      <c r="A522" s="5" t="s">
        <v>313</v>
      </c>
      <c r="B522" s="4" t="s">
        <v>82</v>
      </c>
      <c r="C522" s="1" t="s">
        <v>139</v>
      </c>
      <c r="D522" s="1" t="s">
        <v>68</v>
      </c>
      <c r="E522" s="23" t="s">
        <v>68</v>
      </c>
      <c r="F522" s="23" t="s">
        <v>289</v>
      </c>
      <c r="G522" s="21" t="s">
        <v>33</v>
      </c>
      <c r="H522" s="21" t="s">
        <v>172</v>
      </c>
      <c r="I522" s="22" t="s">
        <v>230</v>
      </c>
      <c r="J522" s="22" t="s">
        <v>83</v>
      </c>
      <c r="K522" s="19">
        <v>48000</v>
      </c>
      <c r="L522" s="19" t="e">
        <f>SUM(#REF!)</f>
        <v>#REF!</v>
      </c>
      <c r="M522" s="54">
        <v>48</v>
      </c>
    </row>
    <row r="523" spans="1:13" ht="17.25" customHeight="1">
      <c r="B523" s="32" t="s">
        <v>154</v>
      </c>
      <c r="C523" s="15" t="s">
        <v>139</v>
      </c>
      <c r="D523" s="15" t="s">
        <v>68</v>
      </c>
      <c r="E523" s="15" t="s">
        <v>92</v>
      </c>
      <c r="F523" s="61"/>
      <c r="G523" s="62"/>
      <c r="H523" s="62"/>
      <c r="I523" s="63"/>
      <c r="J523" s="15"/>
      <c r="K523" s="29">
        <v>1090545.25</v>
      </c>
      <c r="L523" s="29" t="e">
        <f>L524+L536+L540</f>
        <v>#REF!</v>
      </c>
      <c r="M523" s="56">
        <v>1088.2</v>
      </c>
    </row>
    <row r="524" spans="1:13" s="14" customFormat="1" ht="15" customHeight="1">
      <c r="B524" s="46" t="s">
        <v>399</v>
      </c>
      <c r="C524" s="15" t="s">
        <v>139</v>
      </c>
      <c r="D524" s="15" t="s">
        <v>68</v>
      </c>
      <c r="E524" s="12" t="s">
        <v>92</v>
      </c>
      <c r="F524" s="41" t="s">
        <v>120</v>
      </c>
      <c r="G524" s="42" t="s">
        <v>33</v>
      </c>
      <c r="H524" s="42" t="s">
        <v>172</v>
      </c>
      <c r="I524" s="43" t="s">
        <v>173</v>
      </c>
      <c r="J524" s="43"/>
      <c r="K524" s="45">
        <v>619261.62</v>
      </c>
      <c r="L524" s="45" t="e">
        <f>L525+L532</f>
        <v>#REF!</v>
      </c>
      <c r="M524" s="57">
        <v>616.9</v>
      </c>
    </row>
    <row r="525" spans="1:13" ht="15" customHeight="1">
      <c r="B525" s="4" t="s">
        <v>403</v>
      </c>
      <c r="C525" s="1" t="s">
        <v>139</v>
      </c>
      <c r="D525" s="1" t="s">
        <v>68</v>
      </c>
      <c r="E525" s="23" t="s">
        <v>92</v>
      </c>
      <c r="F525" s="34" t="s">
        <v>120</v>
      </c>
      <c r="G525" s="35" t="s">
        <v>35</v>
      </c>
      <c r="H525" s="35" t="s">
        <v>172</v>
      </c>
      <c r="I525" s="36" t="s">
        <v>173</v>
      </c>
      <c r="J525" s="36"/>
      <c r="K525" s="39">
        <v>454461.62</v>
      </c>
      <c r="L525" s="39" t="e">
        <f>L526+L529</f>
        <v>#REF!</v>
      </c>
      <c r="M525" s="53">
        <v>454.5</v>
      </c>
    </row>
    <row r="526" spans="1:13" ht="15" customHeight="1">
      <c r="B526" s="3" t="s">
        <v>148</v>
      </c>
      <c r="C526" s="1" t="s">
        <v>139</v>
      </c>
      <c r="D526" s="1" t="s">
        <v>68</v>
      </c>
      <c r="E526" s="23" t="s">
        <v>92</v>
      </c>
      <c r="F526" s="34" t="s">
        <v>120</v>
      </c>
      <c r="G526" s="35" t="s">
        <v>35</v>
      </c>
      <c r="H526" s="35" t="s">
        <v>172</v>
      </c>
      <c r="I526" s="36" t="s">
        <v>196</v>
      </c>
      <c r="J526" s="36"/>
      <c r="K526" s="39">
        <v>316530.5</v>
      </c>
      <c r="L526" s="39" t="e">
        <f t="shared" ref="L526:L527" si="160">L527</f>
        <v>#REF!</v>
      </c>
      <c r="M526" s="53">
        <v>316.60000000000002</v>
      </c>
    </row>
    <row r="527" spans="1:13" ht="24" customHeight="1">
      <c r="B527" s="4" t="s">
        <v>80</v>
      </c>
      <c r="C527" s="1" t="s">
        <v>139</v>
      </c>
      <c r="D527" s="1" t="s">
        <v>68</v>
      </c>
      <c r="E527" s="23" t="s">
        <v>92</v>
      </c>
      <c r="F527" s="23" t="s">
        <v>120</v>
      </c>
      <c r="G527" s="21" t="s">
        <v>35</v>
      </c>
      <c r="H527" s="21" t="s">
        <v>172</v>
      </c>
      <c r="I527" s="22" t="s">
        <v>196</v>
      </c>
      <c r="J527" s="22" t="s">
        <v>81</v>
      </c>
      <c r="K527" s="19">
        <v>316530.5</v>
      </c>
      <c r="L527" s="19" t="e">
        <f t="shared" si="160"/>
        <v>#REF!</v>
      </c>
      <c r="M527" s="54">
        <v>316.60000000000002</v>
      </c>
    </row>
    <row r="528" spans="1:13" ht="18.75" customHeight="1">
      <c r="A528" s="5" t="s">
        <v>319</v>
      </c>
      <c r="B528" s="4" t="s">
        <v>82</v>
      </c>
      <c r="C528" s="1" t="s">
        <v>139</v>
      </c>
      <c r="D528" s="1" t="s">
        <v>68</v>
      </c>
      <c r="E528" s="23" t="s">
        <v>92</v>
      </c>
      <c r="F528" s="23" t="s">
        <v>120</v>
      </c>
      <c r="G528" s="21" t="s">
        <v>35</v>
      </c>
      <c r="H528" s="21" t="s">
        <v>172</v>
      </c>
      <c r="I528" s="22" t="s">
        <v>196</v>
      </c>
      <c r="J528" s="22" t="s">
        <v>83</v>
      </c>
      <c r="K528" s="19">
        <v>316530.5</v>
      </c>
      <c r="L528" s="19" t="e">
        <f>SUM(#REF!)</f>
        <v>#REF!</v>
      </c>
      <c r="M528" s="54">
        <v>316.60000000000002</v>
      </c>
    </row>
    <row r="529" spans="1:13" ht="17.25" customHeight="1">
      <c r="A529" s="5" t="s">
        <v>311</v>
      </c>
      <c r="B529" s="3" t="s">
        <v>294</v>
      </c>
      <c r="C529" s="1" t="s">
        <v>139</v>
      </c>
      <c r="D529" s="1" t="s">
        <v>68</v>
      </c>
      <c r="E529" s="23" t="s">
        <v>92</v>
      </c>
      <c r="F529" s="23" t="s">
        <v>120</v>
      </c>
      <c r="G529" s="21" t="s">
        <v>35</v>
      </c>
      <c r="H529" s="21" t="s">
        <v>172</v>
      </c>
      <c r="I529" s="22" t="s">
        <v>293</v>
      </c>
      <c r="J529" s="22"/>
      <c r="K529" s="19">
        <v>137931.12</v>
      </c>
      <c r="L529" s="19" t="e">
        <f t="shared" ref="L529:L530" si="161">L530</f>
        <v>#REF!</v>
      </c>
      <c r="M529" s="54">
        <v>137.9</v>
      </c>
    </row>
    <row r="530" spans="1:13" ht="22.5" customHeight="1">
      <c r="B530" s="4" t="s">
        <v>80</v>
      </c>
      <c r="C530" s="1" t="s">
        <v>139</v>
      </c>
      <c r="D530" s="1" t="s">
        <v>68</v>
      </c>
      <c r="E530" s="23" t="s">
        <v>92</v>
      </c>
      <c r="F530" s="23" t="s">
        <v>120</v>
      </c>
      <c r="G530" s="21" t="s">
        <v>35</v>
      </c>
      <c r="H530" s="21" t="s">
        <v>172</v>
      </c>
      <c r="I530" s="22" t="s">
        <v>293</v>
      </c>
      <c r="J530" s="22" t="s">
        <v>81</v>
      </c>
      <c r="K530" s="19">
        <v>137931.12</v>
      </c>
      <c r="L530" s="19" t="e">
        <f t="shared" si="161"/>
        <v>#REF!</v>
      </c>
      <c r="M530" s="54">
        <v>137.9</v>
      </c>
    </row>
    <row r="531" spans="1:13" ht="17.25" customHeight="1">
      <c r="B531" s="4" t="s">
        <v>82</v>
      </c>
      <c r="C531" s="1" t="s">
        <v>139</v>
      </c>
      <c r="D531" s="1" t="s">
        <v>68</v>
      </c>
      <c r="E531" s="23" t="s">
        <v>92</v>
      </c>
      <c r="F531" s="23" t="s">
        <v>120</v>
      </c>
      <c r="G531" s="21" t="s">
        <v>35</v>
      </c>
      <c r="H531" s="21" t="s">
        <v>172</v>
      </c>
      <c r="I531" s="22" t="s">
        <v>293</v>
      </c>
      <c r="J531" s="22" t="s">
        <v>83</v>
      </c>
      <c r="K531" s="19">
        <v>137931.12</v>
      </c>
      <c r="L531" s="19" t="e">
        <f>SUM(#REF!)</f>
        <v>#REF!</v>
      </c>
      <c r="M531" s="54">
        <v>137.9</v>
      </c>
    </row>
    <row r="532" spans="1:13" ht="15" customHeight="1">
      <c r="B532" s="4" t="s">
        <v>397</v>
      </c>
      <c r="C532" s="1" t="s">
        <v>139</v>
      </c>
      <c r="D532" s="1" t="s">
        <v>68</v>
      </c>
      <c r="E532" s="23" t="s">
        <v>92</v>
      </c>
      <c r="F532" s="34" t="s">
        <v>120</v>
      </c>
      <c r="G532" s="35" t="s">
        <v>47</v>
      </c>
      <c r="H532" s="35" t="s">
        <v>172</v>
      </c>
      <c r="I532" s="36" t="s">
        <v>173</v>
      </c>
      <c r="J532" s="22"/>
      <c r="K532" s="19">
        <v>164800</v>
      </c>
      <c r="L532" s="19" t="e">
        <f t="shared" ref="L532:L534" si="162">L533</f>
        <v>#REF!</v>
      </c>
      <c r="M532" s="54">
        <v>162.4</v>
      </c>
    </row>
    <row r="533" spans="1:13" ht="18.75" customHeight="1">
      <c r="B533" s="6" t="s">
        <v>148</v>
      </c>
      <c r="C533" s="1" t="s">
        <v>139</v>
      </c>
      <c r="D533" s="1" t="s">
        <v>68</v>
      </c>
      <c r="E533" s="23" t="s">
        <v>92</v>
      </c>
      <c r="F533" s="23" t="s">
        <v>120</v>
      </c>
      <c r="G533" s="21" t="s">
        <v>47</v>
      </c>
      <c r="H533" s="21" t="s">
        <v>172</v>
      </c>
      <c r="I533" s="22" t="s">
        <v>196</v>
      </c>
      <c r="J533" s="22"/>
      <c r="K533" s="19">
        <v>164800</v>
      </c>
      <c r="L533" s="19" t="e">
        <f t="shared" si="162"/>
        <v>#REF!</v>
      </c>
      <c r="M533" s="54">
        <v>162.4</v>
      </c>
    </row>
    <row r="534" spans="1:13" ht="15" customHeight="1">
      <c r="A534" s="5" t="s">
        <v>319</v>
      </c>
      <c r="B534" s="2" t="s">
        <v>80</v>
      </c>
      <c r="C534" s="1" t="s">
        <v>139</v>
      </c>
      <c r="D534" s="1" t="s">
        <v>68</v>
      </c>
      <c r="E534" s="23" t="s">
        <v>92</v>
      </c>
      <c r="F534" s="23" t="s">
        <v>120</v>
      </c>
      <c r="G534" s="21" t="s">
        <v>47</v>
      </c>
      <c r="H534" s="21" t="s">
        <v>172</v>
      </c>
      <c r="I534" s="22" t="s">
        <v>196</v>
      </c>
      <c r="J534" s="22" t="s">
        <v>81</v>
      </c>
      <c r="K534" s="19">
        <v>164800</v>
      </c>
      <c r="L534" s="19" t="e">
        <f t="shared" si="162"/>
        <v>#REF!</v>
      </c>
      <c r="M534" s="54">
        <v>162.4</v>
      </c>
    </row>
    <row r="535" spans="1:13" ht="15" customHeight="1">
      <c r="B535" s="2" t="s">
        <v>82</v>
      </c>
      <c r="C535" s="1" t="s">
        <v>139</v>
      </c>
      <c r="D535" s="1" t="s">
        <v>68</v>
      </c>
      <c r="E535" s="23" t="s">
        <v>92</v>
      </c>
      <c r="F535" s="23" t="s">
        <v>120</v>
      </c>
      <c r="G535" s="21" t="s">
        <v>47</v>
      </c>
      <c r="H535" s="21" t="s">
        <v>172</v>
      </c>
      <c r="I535" s="22" t="s">
        <v>196</v>
      </c>
      <c r="J535" s="22" t="s">
        <v>83</v>
      </c>
      <c r="K535" s="19">
        <v>164800</v>
      </c>
      <c r="L535" s="19" t="e">
        <f>#REF!</f>
        <v>#REF!</v>
      </c>
      <c r="M535" s="54">
        <v>162.4</v>
      </c>
    </row>
    <row r="536" spans="1:13" s="14" customFormat="1" ht="15.75" customHeight="1">
      <c r="B536" s="32" t="s">
        <v>404</v>
      </c>
      <c r="C536" s="15" t="s">
        <v>139</v>
      </c>
      <c r="D536" s="15" t="s">
        <v>68</v>
      </c>
      <c r="E536" s="12" t="s">
        <v>92</v>
      </c>
      <c r="F536" s="41" t="s">
        <v>94</v>
      </c>
      <c r="G536" s="42" t="s">
        <v>33</v>
      </c>
      <c r="H536" s="42" t="s">
        <v>172</v>
      </c>
      <c r="I536" s="43" t="s">
        <v>173</v>
      </c>
      <c r="J536" s="43"/>
      <c r="K536" s="45">
        <v>19491.16</v>
      </c>
      <c r="L536" s="45" t="e">
        <f t="shared" ref="L536:L538" si="163">L537</f>
        <v>#REF!</v>
      </c>
      <c r="M536" s="57">
        <v>19.5</v>
      </c>
    </row>
    <row r="537" spans="1:13" ht="15.75" customHeight="1">
      <c r="B537" s="3" t="s">
        <v>151</v>
      </c>
      <c r="C537" s="1" t="s">
        <v>139</v>
      </c>
      <c r="D537" s="1" t="s">
        <v>68</v>
      </c>
      <c r="E537" s="23" t="s">
        <v>92</v>
      </c>
      <c r="F537" s="34" t="s">
        <v>94</v>
      </c>
      <c r="G537" s="35" t="s">
        <v>33</v>
      </c>
      <c r="H537" s="35" t="s">
        <v>172</v>
      </c>
      <c r="I537" s="36" t="s">
        <v>178</v>
      </c>
      <c r="J537" s="36"/>
      <c r="K537" s="39">
        <v>19491.16</v>
      </c>
      <c r="L537" s="39" t="e">
        <f t="shared" si="163"/>
        <v>#REF!</v>
      </c>
      <c r="M537" s="53">
        <v>19.5</v>
      </c>
    </row>
    <row r="538" spans="1:13" ht="22.5" customHeight="1">
      <c r="A538" s="5" t="s">
        <v>319</v>
      </c>
      <c r="B538" s="4" t="s">
        <v>80</v>
      </c>
      <c r="C538" s="1" t="s">
        <v>139</v>
      </c>
      <c r="D538" s="1" t="s">
        <v>68</v>
      </c>
      <c r="E538" s="23" t="s">
        <v>92</v>
      </c>
      <c r="F538" s="23" t="s">
        <v>94</v>
      </c>
      <c r="G538" s="21" t="s">
        <v>33</v>
      </c>
      <c r="H538" s="21" t="s">
        <v>172</v>
      </c>
      <c r="I538" s="22" t="s">
        <v>178</v>
      </c>
      <c r="J538" s="22" t="s">
        <v>81</v>
      </c>
      <c r="K538" s="19">
        <v>19491.16</v>
      </c>
      <c r="L538" s="19" t="e">
        <f t="shared" si="163"/>
        <v>#REF!</v>
      </c>
      <c r="M538" s="54">
        <v>19.5</v>
      </c>
    </row>
    <row r="539" spans="1:13" ht="18" customHeight="1">
      <c r="B539" s="4" t="s">
        <v>82</v>
      </c>
      <c r="C539" s="1" t="s">
        <v>139</v>
      </c>
      <c r="D539" s="1" t="s">
        <v>68</v>
      </c>
      <c r="E539" s="23" t="s">
        <v>92</v>
      </c>
      <c r="F539" s="23" t="s">
        <v>94</v>
      </c>
      <c r="G539" s="21" t="s">
        <v>33</v>
      </c>
      <c r="H539" s="21" t="s">
        <v>172</v>
      </c>
      <c r="I539" s="22" t="s">
        <v>178</v>
      </c>
      <c r="J539" s="22" t="s">
        <v>83</v>
      </c>
      <c r="K539" s="19">
        <v>19491.16</v>
      </c>
      <c r="L539" s="19" t="e">
        <f>SUM(#REF!)</f>
        <v>#REF!</v>
      </c>
      <c r="M539" s="54">
        <v>19.5</v>
      </c>
    </row>
    <row r="540" spans="1:13" ht="25.5" customHeight="1">
      <c r="B540" s="33" t="s">
        <v>406</v>
      </c>
      <c r="C540" s="15" t="s">
        <v>139</v>
      </c>
      <c r="D540" s="15" t="s">
        <v>68</v>
      </c>
      <c r="E540" s="12" t="s">
        <v>92</v>
      </c>
      <c r="F540" s="12" t="s">
        <v>213</v>
      </c>
      <c r="G540" s="13" t="s">
        <v>33</v>
      </c>
      <c r="H540" s="13" t="s">
        <v>172</v>
      </c>
      <c r="I540" s="8" t="s">
        <v>173</v>
      </c>
      <c r="J540" s="8"/>
      <c r="K540" s="31">
        <v>451792.47</v>
      </c>
      <c r="L540" s="31" t="e">
        <f t="shared" ref="L540" si="164">L541</f>
        <v>#REF!</v>
      </c>
      <c r="M540" s="55">
        <v>451.8</v>
      </c>
    </row>
    <row r="541" spans="1:13" ht="14.25" customHeight="1">
      <c r="B541" s="3" t="s">
        <v>148</v>
      </c>
      <c r="C541" s="1" t="s">
        <v>139</v>
      </c>
      <c r="D541" s="1" t="s">
        <v>68</v>
      </c>
      <c r="E541" s="23" t="s">
        <v>92</v>
      </c>
      <c r="F541" s="34" t="s">
        <v>213</v>
      </c>
      <c r="G541" s="35" t="s">
        <v>33</v>
      </c>
      <c r="H541" s="35" t="s">
        <v>172</v>
      </c>
      <c r="I541" s="36" t="s">
        <v>196</v>
      </c>
      <c r="J541" s="36"/>
      <c r="K541" s="39">
        <v>451792.47</v>
      </c>
      <c r="L541" s="39" t="e">
        <f t="shared" ref="L541" si="165">L542</f>
        <v>#REF!</v>
      </c>
      <c r="M541" s="53">
        <v>451.8</v>
      </c>
    </row>
    <row r="542" spans="1:13" ht="22.5" customHeight="1">
      <c r="A542" s="5" t="s">
        <v>319</v>
      </c>
      <c r="B542" s="4" t="s">
        <v>80</v>
      </c>
      <c r="C542" s="1" t="s">
        <v>139</v>
      </c>
      <c r="D542" s="1" t="s">
        <v>68</v>
      </c>
      <c r="E542" s="23" t="s">
        <v>92</v>
      </c>
      <c r="F542" s="23" t="s">
        <v>213</v>
      </c>
      <c r="G542" s="21" t="s">
        <v>33</v>
      </c>
      <c r="H542" s="21" t="s">
        <v>172</v>
      </c>
      <c r="I542" s="22" t="s">
        <v>196</v>
      </c>
      <c r="J542" s="22" t="s">
        <v>81</v>
      </c>
      <c r="K542" s="19">
        <v>451792.47</v>
      </c>
      <c r="L542" s="19" t="e">
        <f>L543+L544</f>
        <v>#REF!</v>
      </c>
      <c r="M542" s="54">
        <v>451.8</v>
      </c>
    </row>
    <row r="543" spans="1:13" ht="14.25" customHeight="1">
      <c r="B543" s="4" t="s">
        <v>82</v>
      </c>
      <c r="C543" s="1" t="s">
        <v>139</v>
      </c>
      <c r="D543" s="1" t="s">
        <v>68</v>
      </c>
      <c r="E543" s="23" t="s">
        <v>92</v>
      </c>
      <c r="F543" s="23" t="s">
        <v>213</v>
      </c>
      <c r="G543" s="21" t="s">
        <v>33</v>
      </c>
      <c r="H543" s="21" t="s">
        <v>172</v>
      </c>
      <c r="I543" s="22" t="s">
        <v>196</v>
      </c>
      <c r="J543" s="22" t="s">
        <v>83</v>
      </c>
      <c r="K543" s="19">
        <v>426272</v>
      </c>
      <c r="L543" s="19" t="e">
        <f>#REF!</f>
        <v>#REF!</v>
      </c>
      <c r="M543" s="54">
        <v>426.3</v>
      </c>
    </row>
    <row r="544" spans="1:13" ht="14.25" customHeight="1">
      <c r="B544" s="4" t="s">
        <v>144</v>
      </c>
      <c r="C544" s="1" t="s">
        <v>139</v>
      </c>
      <c r="D544" s="1" t="s">
        <v>68</v>
      </c>
      <c r="E544" s="23" t="s">
        <v>92</v>
      </c>
      <c r="F544" s="23" t="s">
        <v>213</v>
      </c>
      <c r="G544" s="21" t="s">
        <v>33</v>
      </c>
      <c r="H544" s="21" t="s">
        <v>172</v>
      </c>
      <c r="I544" s="22" t="s">
        <v>196</v>
      </c>
      <c r="J544" s="22" t="s">
        <v>145</v>
      </c>
      <c r="K544" s="19">
        <v>25520.47</v>
      </c>
      <c r="L544" s="19" t="e">
        <f>#REF!</f>
        <v>#REF!</v>
      </c>
      <c r="M544" s="54">
        <v>25.5</v>
      </c>
    </row>
    <row r="545" spans="1:13" ht="19.5" customHeight="1">
      <c r="B545" s="32" t="s">
        <v>155</v>
      </c>
      <c r="C545" s="15" t="s">
        <v>139</v>
      </c>
      <c r="D545" s="15" t="s">
        <v>120</v>
      </c>
      <c r="E545" s="15"/>
      <c r="F545" s="61"/>
      <c r="G545" s="62"/>
      <c r="H545" s="62"/>
      <c r="I545" s="63"/>
      <c r="J545" s="15"/>
      <c r="K545" s="29">
        <v>111691960.69999999</v>
      </c>
      <c r="L545" s="29" t="e">
        <f t="shared" ref="L545" si="166">L546</f>
        <v>#REF!</v>
      </c>
      <c r="M545" s="56">
        <v>111673.60000000001</v>
      </c>
    </row>
    <row r="546" spans="1:13" ht="18.75" customHeight="1">
      <c r="B546" s="32" t="s">
        <v>156</v>
      </c>
      <c r="C546" s="15" t="s">
        <v>139</v>
      </c>
      <c r="D546" s="15" t="s">
        <v>120</v>
      </c>
      <c r="E546" s="15" t="s">
        <v>30</v>
      </c>
      <c r="F546" s="61"/>
      <c r="G546" s="62"/>
      <c r="H546" s="62"/>
      <c r="I546" s="63"/>
      <c r="J546" s="15"/>
      <c r="K546" s="29">
        <v>111691960.69999999</v>
      </c>
      <c r="L546" s="29" t="e">
        <f>L547+L551+L574</f>
        <v>#REF!</v>
      </c>
      <c r="M546" s="56">
        <v>111673.60000000001</v>
      </c>
    </row>
    <row r="547" spans="1:13" s="14" customFormat="1" ht="24.75" customHeight="1">
      <c r="B547" s="33" t="s">
        <v>414</v>
      </c>
      <c r="C547" s="15" t="s">
        <v>139</v>
      </c>
      <c r="D547" s="15" t="s">
        <v>120</v>
      </c>
      <c r="E547" s="12" t="s">
        <v>30</v>
      </c>
      <c r="F547" s="12" t="s">
        <v>98</v>
      </c>
      <c r="G547" s="13" t="s">
        <v>33</v>
      </c>
      <c r="H547" s="13" t="s">
        <v>172</v>
      </c>
      <c r="I547" s="8" t="s">
        <v>173</v>
      </c>
      <c r="J547" s="8"/>
      <c r="K547" s="31">
        <v>1223184.3400000001</v>
      </c>
      <c r="L547" s="31" t="e">
        <f t="shared" ref="L547:L548" si="167">L548</f>
        <v>#REF!</v>
      </c>
      <c r="M547" s="55">
        <v>1223.2</v>
      </c>
    </row>
    <row r="548" spans="1:13" ht="25.5" customHeight="1">
      <c r="A548" s="5" t="s">
        <v>316</v>
      </c>
      <c r="B548" s="40" t="s">
        <v>153</v>
      </c>
      <c r="C548" s="1" t="s">
        <v>139</v>
      </c>
      <c r="D548" s="1" t="s">
        <v>120</v>
      </c>
      <c r="E548" s="23" t="s">
        <v>30</v>
      </c>
      <c r="F548" s="23" t="s">
        <v>98</v>
      </c>
      <c r="G548" s="21" t="s">
        <v>33</v>
      </c>
      <c r="H548" s="21" t="s">
        <v>172</v>
      </c>
      <c r="I548" s="36" t="s">
        <v>215</v>
      </c>
      <c r="J548" s="26"/>
      <c r="K548" s="19">
        <v>1223184.3400000001</v>
      </c>
      <c r="L548" s="19" t="e">
        <f t="shared" si="167"/>
        <v>#REF!</v>
      </c>
      <c r="M548" s="54">
        <v>1223.2</v>
      </c>
    </row>
    <row r="549" spans="1:13" ht="24" customHeight="1">
      <c r="B549" s="4" t="s">
        <v>80</v>
      </c>
      <c r="C549" s="1" t="s">
        <v>139</v>
      </c>
      <c r="D549" s="1" t="s">
        <v>120</v>
      </c>
      <c r="E549" s="23" t="s">
        <v>30</v>
      </c>
      <c r="F549" s="23" t="s">
        <v>98</v>
      </c>
      <c r="G549" s="21" t="s">
        <v>33</v>
      </c>
      <c r="H549" s="21" t="s">
        <v>172</v>
      </c>
      <c r="I549" s="22" t="s">
        <v>215</v>
      </c>
      <c r="J549" s="26">
        <v>600</v>
      </c>
      <c r="K549" s="19">
        <v>1223184.3400000001</v>
      </c>
      <c r="L549" s="19" t="e">
        <f t="shared" ref="L549" si="168">L550</f>
        <v>#REF!</v>
      </c>
      <c r="M549" s="54">
        <v>1223.2</v>
      </c>
    </row>
    <row r="550" spans="1:13" ht="15" customHeight="1">
      <c r="B550" s="4" t="s">
        <v>82</v>
      </c>
      <c r="C550" s="1" t="s">
        <v>139</v>
      </c>
      <c r="D550" s="1" t="s">
        <v>120</v>
      </c>
      <c r="E550" s="23" t="s">
        <v>30</v>
      </c>
      <c r="F550" s="23" t="s">
        <v>98</v>
      </c>
      <c r="G550" s="21" t="s">
        <v>33</v>
      </c>
      <c r="H550" s="21" t="s">
        <v>172</v>
      </c>
      <c r="I550" s="22" t="s">
        <v>215</v>
      </c>
      <c r="J550" s="26">
        <v>610</v>
      </c>
      <c r="K550" s="19">
        <v>1223184.3400000001</v>
      </c>
      <c r="L550" s="19" t="e">
        <f>SUM(#REF!)</f>
        <v>#REF!</v>
      </c>
      <c r="M550" s="54">
        <v>1223.2</v>
      </c>
    </row>
    <row r="551" spans="1:13" ht="24.75" customHeight="1">
      <c r="B551" s="33" t="s">
        <v>405</v>
      </c>
      <c r="C551" s="15" t="s">
        <v>139</v>
      </c>
      <c r="D551" s="15" t="s">
        <v>120</v>
      </c>
      <c r="E551" s="12" t="s">
        <v>30</v>
      </c>
      <c r="F551" s="12" t="s">
        <v>72</v>
      </c>
      <c r="G551" s="13" t="s">
        <v>33</v>
      </c>
      <c r="H551" s="13" t="s">
        <v>172</v>
      </c>
      <c r="I551" s="8" t="s">
        <v>173</v>
      </c>
      <c r="J551" s="8"/>
      <c r="K551" s="31">
        <v>110140285.97999999</v>
      </c>
      <c r="L551" s="31" t="e">
        <f>L555+L558+L567+L570+L561+L552+L564</f>
        <v>#REF!</v>
      </c>
      <c r="M551" s="55">
        <v>110140.3</v>
      </c>
    </row>
    <row r="552" spans="1:13" ht="15.75" customHeight="1">
      <c r="B552" s="3" t="s">
        <v>349</v>
      </c>
      <c r="C552" s="1" t="s">
        <v>139</v>
      </c>
      <c r="D552" s="1" t="s">
        <v>120</v>
      </c>
      <c r="E552" s="23" t="s">
        <v>30</v>
      </c>
      <c r="F552" s="34" t="s">
        <v>72</v>
      </c>
      <c r="G552" s="35" t="s">
        <v>33</v>
      </c>
      <c r="H552" s="35" t="s">
        <v>172</v>
      </c>
      <c r="I552" s="36" t="s">
        <v>350</v>
      </c>
      <c r="J552" s="36"/>
      <c r="K552" s="19">
        <v>1000000</v>
      </c>
      <c r="L552" s="19" t="e">
        <f t="shared" ref="L552:L553" si="169">L553</f>
        <v>#REF!</v>
      </c>
      <c r="M552" s="54">
        <v>1000</v>
      </c>
    </row>
    <row r="553" spans="1:13" ht="24.75" customHeight="1">
      <c r="A553" s="5" t="s">
        <v>315</v>
      </c>
      <c r="B553" s="4" t="s">
        <v>80</v>
      </c>
      <c r="C553" s="1" t="s">
        <v>139</v>
      </c>
      <c r="D553" s="1" t="s">
        <v>120</v>
      </c>
      <c r="E553" s="23" t="s">
        <v>30</v>
      </c>
      <c r="F553" s="23" t="s">
        <v>72</v>
      </c>
      <c r="G553" s="21" t="s">
        <v>33</v>
      </c>
      <c r="H553" s="21" t="s">
        <v>172</v>
      </c>
      <c r="I553" s="22" t="s">
        <v>350</v>
      </c>
      <c r="J553" s="22" t="s">
        <v>81</v>
      </c>
      <c r="K553" s="19">
        <v>1000000</v>
      </c>
      <c r="L553" s="19" t="e">
        <f t="shared" si="169"/>
        <v>#REF!</v>
      </c>
      <c r="M553" s="54">
        <v>1000</v>
      </c>
    </row>
    <row r="554" spans="1:13" ht="14.25" customHeight="1">
      <c r="B554" s="4" t="s">
        <v>82</v>
      </c>
      <c r="C554" s="1" t="s">
        <v>139</v>
      </c>
      <c r="D554" s="1" t="s">
        <v>120</v>
      </c>
      <c r="E554" s="23" t="s">
        <v>30</v>
      </c>
      <c r="F554" s="23" t="s">
        <v>72</v>
      </c>
      <c r="G554" s="21" t="s">
        <v>33</v>
      </c>
      <c r="H554" s="21" t="s">
        <v>172</v>
      </c>
      <c r="I554" s="22" t="s">
        <v>350</v>
      </c>
      <c r="J554" s="22" t="s">
        <v>83</v>
      </c>
      <c r="K554" s="19">
        <v>1000000</v>
      </c>
      <c r="L554" s="19" t="e">
        <f>#REF!</f>
        <v>#REF!</v>
      </c>
      <c r="M554" s="54">
        <v>1000</v>
      </c>
    </row>
    <row r="555" spans="1:13" ht="16.5" customHeight="1">
      <c r="B555" s="3" t="s">
        <v>79</v>
      </c>
      <c r="C555" s="1" t="s">
        <v>139</v>
      </c>
      <c r="D555" s="1" t="s">
        <v>120</v>
      </c>
      <c r="E555" s="23" t="s">
        <v>30</v>
      </c>
      <c r="F555" s="34" t="s">
        <v>72</v>
      </c>
      <c r="G555" s="35" t="s">
        <v>33</v>
      </c>
      <c r="H555" s="35" t="s">
        <v>172</v>
      </c>
      <c r="I555" s="36" t="s">
        <v>182</v>
      </c>
      <c r="J555" s="36"/>
      <c r="K555" s="39">
        <v>95663075.090000004</v>
      </c>
      <c r="L555" s="39" t="e">
        <f t="shared" ref="L555:L556" si="170">L556</f>
        <v>#REF!</v>
      </c>
      <c r="M555" s="53">
        <v>95663.1</v>
      </c>
    </row>
    <row r="556" spans="1:13" ht="22.5" customHeight="1">
      <c r="B556" s="4" t="s">
        <v>80</v>
      </c>
      <c r="C556" s="1" t="s">
        <v>139</v>
      </c>
      <c r="D556" s="1" t="s">
        <v>120</v>
      </c>
      <c r="E556" s="23" t="s">
        <v>30</v>
      </c>
      <c r="F556" s="23" t="s">
        <v>72</v>
      </c>
      <c r="G556" s="21" t="s">
        <v>33</v>
      </c>
      <c r="H556" s="21" t="s">
        <v>172</v>
      </c>
      <c r="I556" s="22" t="s">
        <v>182</v>
      </c>
      <c r="J556" s="22" t="s">
        <v>81</v>
      </c>
      <c r="K556" s="19">
        <v>95663075.090000004</v>
      </c>
      <c r="L556" s="19" t="e">
        <f t="shared" si="170"/>
        <v>#REF!</v>
      </c>
      <c r="M556" s="54">
        <v>95663.1</v>
      </c>
    </row>
    <row r="557" spans="1:13" ht="22.5" customHeight="1">
      <c r="B557" s="4" t="s">
        <v>82</v>
      </c>
      <c r="C557" s="1" t="s">
        <v>139</v>
      </c>
      <c r="D557" s="1" t="s">
        <v>120</v>
      </c>
      <c r="E557" s="23" t="s">
        <v>30</v>
      </c>
      <c r="F557" s="23" t="s">
        <v>72</v>
      </c>
      <c r="G557" s="21" t="s">
        <v>33</v>
      </c>
      <c r="H557" s="21" t="s">
        <v>172</v>
      </c>
      <c r="I557" s="22" t="s">
        <v>182</v>
      </c>
      <c r="J557" s="22" t="s">
        <v>83</v>
      </c>
      <c r="K557" s="19">
        <v>95663075.090000004</v>
      </c>
      <c r="L557" s="19" t="e">
        <f>#REF!+#REF!</f>
        <v>#REF!</v>
      </c>
      <c r="M557" s="54">
        <v>95663.1</v>
      </c>
    </row>
    <row r="558" spans="1:13" ht="15.75" customHeight="1">
      <c r="B558" s="3" t="s">
        <v>157</v>
      </c>
      <c r="C558" s="1" t="s">
        <v>139</v>
      </c>
      <c r="D558" s="1" t="s">
        <v>120</v>
      </c>
      <c r="E558" s="23" t="s">
        <v>30</v>
      </c>
      <c r="F558" s="34" t="s">
        <v>72</v>
      </c>
      <c r="G558" s="35" t="s">
        <v>33</v>
      </c>
      <c r="H558" s="35" t="s">
        <v>172</v>
      </c>
      <c r="I558" s="36" t="s">
        <v>206</v>
      </c>
      <c r="J558" s="36"/>
      <c r="K558" s="39">
        <v>670320.24</v>
      </c>
      <c r="L558" s="39" t="e">
        <f t="shared" ref="L558:L559" si="171">L559</f>
        <v>#REF!</v>
      </c>
      <c r="M558" s="53">
        <v>670.3</v>
      </c>
    </row>
    <row r="559" spans="1:13" ht="30" customHeight="1">
      <c r="B559" s="4" t="s">
        <v>80</v>
      </c>
      <c r="C559" s="1" t="s">
        <v>139</v>
      </c>
      <c r="D559" s="1" t="s">
        <v>120</v>
      </c>
      <c r="E559" s="23" t="s">
        <v>30</v>
      </c>
      <c r="F559" s="23" t="s">
        <v>72</v>
      </c>
      <c r="G559" s="21" t="s">
        <v>33</v>
      </c>
      <c r="H559" s="21" t="s">
        <v>172</v>
      </c>
      <c r="I559" s="22" t="s">
        <v>206</v>
      </c>
      <c r="J559" s="22" t="s">
        <v>81</v>
      </c>
      <c r="K559" s="19">
        <v>670320.24</v>
      </c>
      <c r="L559" s="19" t="e">
        <f t="shared" si="171"/>
        <v>#REF!</v>
      </c>
      <c r="M559" s="54">
        <v>670.3</v>
      </c>
    </row>
    <row r="560" spans="1:13" ht="17.25" customHeight="1">
      <c r="A560" s="5" t="s">
        <v>317</v>
      </c>
      <c r="B560" s="4" t="s">
        <v>82</v>
      </c>
      <c r="C560" s="1" t="s">
        <v>139</v>
      </c>
      <c r="D560" s="1" t="s">
        <v>120</v>
      </c>
      <c r="E560" s="23" t="s">
        <v>30</v>
      </c>
      <c r="F560" s="23" t="s">
        <v>72</v>
      </c>
      <c r="G560" s="21" t="s">
        <v>33</v>
      </c>
      <c r="H560" s="21" t="s">
        <v>172</v>
      </c>
      <c r="I560" s="22" t="s">
        <v>206</v>
      </c>
      <c r="J560" s="22" t="s">
        <v>83</v>
      </c>
      <c r="K560" s="19">
        <v>670320.24</v>
      </c>
      <c r="L560" s="19" t="e">
        <f>SUM(#REF!)</f>
        <v>#REF!</v>
      </c>
      <c r="M560" s="54">
        <v>670.3</v>
      </c>
    </row>
    <row r="561" spans="1:13" ht="27" customHeight="1">
      <c r="B561" s="3" t="s">
        <v>344</v>
      </c>
      <c r="C561" s="1" t="s">
        <v>139</v>
      </c>
      <c r="D561" s="1" t="s">
        <v>120</v>
      </c>
      <c r="E561" s="23" t="s">
        <v>30</v>
      </c>
      <c r="F561" s="34" t="s">
        <v>72</v>
      </c>
      <c r="G561" s="35" t="s">
        <v>33</v>
      </c>
      <c r="H561" s="35" t="s">
        <v>172</v>
      </c>
      <c r="I561" s="36" t="s">
        <v>343</v>
      </c>
      <c r="J561" s="36"/>
      <c r="K561" s="19">
        <v>11865.21</v>
      </c>
      <c r="L561" s="19" t="e">
        <f t="shared" ref="L561:L562" si="172">L562</f>
        <v>#REF!</v>
      </c>
      <c r="M561" s="54">
        <v>11.899999999999999</v>
      </c>
    </row>
    <row r="562" spans="1:13" ht="14.25" customHeight="1">
      <c r="A562" s="5" t="s">
        <v>315</v>
      </c>
      <c r="B562" s="4" t="s">
        <v>80</v>
      </c>
      <c r="C562" s="1" t="s">
        <v>139</v>
      </c>
      <c r="D562" s="1" t="s">
        <v>120</v>
      </c>
      <c r="E562" s="23" t="s">
        <v>30</v>
      </c>
      <c r="F562" s="23" t="s">
        <v>72</v>
      </c>
      <c r="G562" s="21" t="s">
        <v>33</v>
      </c>
      <c r="H562" s="21" t="s">
        <v>172</v>
      </c>
      <c r="I562" s="22" t="s">
        <v>343</v>
      </c>
      <c r="J562" s="22" t="s">
        <v>81</v>
      </c>
      <c r="K562" s="19">
        <v>11865.21</v>
      </c>
      <c r="L562" s="19" t="e">
        <f t="shared" si="172"/>
        <v>#REF!</v>
      </c>
      <c r="M562" s="54">
        <v>11.899999999999999</v>
      </c>
    </row>
    <row r="563" spans="1:13" ht="14.25" customHeight="1">
      <c r="B563" s="4" t="s">
        <v>82</v>
      </c>
      <c r="C563" s="1" t="s">
        <v>139</v>
      </c>
      <c r="D563" s="1" t="s">
        <v>120</v>
      </c>
      <c r="E563" s="23" t="s">
        <v>30</v>
      </c>
      <c r="F563" s="23" t="s">
        <v>72</v>
      </c>
      <c r="G563" s="21" t="s">
        <v>33</v>
      </c>
      <c r="H563" s="21" t="s">
        <v>172</v>
      </c>
      <c r="I563" s="22" t="s">
        <v>343</v>
      </c>
      <c r="J563" s="22" t="s">
        <v>83</v>
      </c>
      <c r="K563" s="19">
        <v>11865.21</v>
      </c>
      <c r="L563" s="19" t="e">
        <f>#REF!</f>
        <v>#REF!</v>
      </c>
      <c r="M563" s="54">
        <v>11.899999999999999</v>
      </c>
    </row>
    <row r="564" spans="1:13" ht="47.25" customHeight="1">
      <c r="B564" s="3" t="s">
        <v>419</v>
      </c>
      <c r="C564" s="1" t="s">
        <v>139</v>
      </c>
      <c r="D564" s="1" t="s">
        <v>120</v>
      </c>
      <c r="E564" s="23" t="s">
        <v>30</v>
      </c>
      <c r="F564" s="34" t="s">
        <v>72</v>
      </c>
      <c r="G564" s="35" t="s">
        <v>33</v>
      </c>
      <c r="H564" s="35" t="s">
        <v>172</v>
      </c>
      <c r="I564" s="36" t="s">
        <v>353</v>
      </c>
      <c r="J564" s="36"/>
      <c r="K564" s="19">
        <v>7762947.0899999999</v>
      </c>
      <c r="L564" s="19" t="e">
        <f t="shared" ref="L564:L565" si="173">L565</f>
        <v>#REF!</v>
      </c>
      <c r="M564" s="54">
        <v>7762.9000000000005</v>
      </c>
    </row>
    <row r="565" spans="1:13" ht="14.25" customHeight="1">
      <c r="B565" s="4" t="s">
        <v>80</v>
      </c>
      <c r="C565" s="1" t="s">
        <v>139</v>
      </c>
      <c r="D565" s="1" t="s">
        <v>120</v>
      </c>
      <c r="E565" s="23" t="s">
        <v>30</v>
      </c>
      <c r="F565" s="23" t="s">
        <v>72</v>
      </c>
      <c r="G565" s="21" t="s">
        <v>33</v>
      </c>
      <c r="H565" s="21" t="s">
        <v>172</v>
      </c>
      <c r="I565" s="22" t="s">
        <v>353</v>
      </c>
      <c r="J565" s="22" t="s">
        <v>81</v>
      </c>
      <c r="K565" s="19">
        <v>7762947.0899999999</v>
      </c>
      <c r="L565" s="19" t="e">
        <f t="shared" si="173"/>
        <v>#REF!</v>
      </c>
      <c r="M565" s="54">
        <v>7762.9000000000005</v>
      </c>
    </row>
    <row r="566" spans="1:13" ht="14.25" customHeight="1">
      <c r="B566" s="4" t="s">
        <v>82</v>
      </c>
      <c r="C566" s="1" t="s">
        <v>139</v>
      </c>
      <c r="D566" s="1" t="s">
        <v>120</v>
      </c>
      <c r="E566" s="23" t="s">
        <v>30</v>
      </c>
      <c r="F566" s="23" t="s">
        <v>72</v>
      </c>
      <c r="G566" s="21" t="s">
        <v>33</v>
      </c>
      <c r="H566" s="21" t="s">
        <v>172</v>
      </c>
      <c r="I566" s="22" t="s">
        <v>353</v>
      </c>
      <c r="J566" s="22" t="s">
        <v>83</v>
      </c>
      <c r="K566" s="19">
        <v>7762947.0899999999</v>
      </c>
      <c r="L566" s="19" t="e">
        <f>#REF!</f>
        <v>#REF!</v>
      </c>
      <c r="M566" s="54">
        <v>7762.9000000000005</v>
      </c>
    </row>
    <row r="567" spans="1:13" ht="37.5" customHeight="1">
      <c r="B567" s="3" t="s">
        <v>297</v>
      </c>
      <c r="C567" s="1" t="s">
        <v>139</v>
      </c>
      <c r="D567" s="1" t="s">
        <v>120</v>
      </c>
      <c r="E567" s="23" t="s">
        <v>30</v>
      </c>
      <c r="F567" s="34" t="s">
        <v>72</v>
      </c>
      <c r="G567" s="35" t="s">
        <v>33</v>
      </c>
      <c r="H567" s="35" t="s">
        <v>172</v>
      </c>
      <c r="I567" s="36" t="s">
        <v>296</v>
      </c>
      <c r="J567" s="36"/>
      <c r="K567" s="19">
        <v>32078.35</v>
      </c>
      <c r="L567" s="19" t="e">
        <f t="shared" ref="L567:L568" si="174">L568</f>
        <v>#REF!</v>
      </c>
      <c r="M567" s="54">
        <v>32.1</v>
      </c>
    </row>
    <row r="568" spans="1:13" ht="14.25" customHeight="1">
      <c r="A568" s="5" t="s">
        <v>315</v>
      </c>
      <c r="B568" s="4" t="s">
        <v>80</v>
      </c>
      <c r="C568" s="1" t="s">
        <v>139</v>
      </c>
      <c r="D568" s="1" t="s">
        <v>120</v>
      </c>
      <c r="E568" s="23" t="s">
        <v>30</v>
      </c>
      <c r="F568" s="23" t="s">
        <v>72</v>
      </c>
      <c r="G568" s="21" t="s">
        <v>33</v>
      </c>
      <c r="H568" s="21" t="s">
        <v>172</v>
      </c>
      <c r="I568" s="22" t="s">
        <v>296</v>
      </c>
      <c r="J568" s="22" t="s">
        <v>81</v>
      </c>
      <c r="K568" s="19">
        <v>32078.35</v>
      </c>
      <c r="L568" s="19" t="e">
        <f t="shared" si="174"/>
        <v>#REF!</v>
      </c>
      <c r="M568" s="54">
        <v>32.1</v>
      </c>
    </row>
    <row r="569" spans="1:13" ht="14.25" customHeight="1">
      <c r="B569" s="4" t="s">
        <v>82</v>
      </c>
      <c r="C569" s="1" t="s">
        <v>139</v>
      </c>
      <c r="D569" s="1" t="s">
        <v>120</v>
      </c>
      <c r="E569" s="23" t="s">
        <v>30</v>
      </c>
      <c r="F569" s="23" t="s">
        <v>72</v>
      </c>
      <c r="G569" s="21" t="s">
        <v>33</v>
      </c>
      <c r="H569" s="21" t="s">
        <v>172</v>
      </c>
      <c r="I569" s="22" t="s">
        <v>296</v>
      </c>
      <c r="J569" s="22" t="s">
        <v>83</v>
      </c>
      <c r="K569" s="19">
        <v>32078.35</v>
      </c>
      <c r="L569" s="19" t="e">
        <f>#REF!</f>
        <v>#REF!</v>
      </c>
      <c r="M569" s="54">
        <v>32.1</v>
      </c>
    </row>
    <row r="570" spans="1:13" ht="15" customHeight="1">
      <c r="B570" s="4" t="s">
        <v>275</v>
      </c>
      <c r="C570" s="1" t="s">
        <v>139</v>
      </c>
      <c r="D570" s="1" t="s">
        <v>120</v>
      </c>
      <c r="E570" s="23" t="s">
        <v>30</v>
      </c>
      <c r="F570" s="34" t="s">
        <v>72</v>
      </c>
      <c r="G570" s="35" t="s">
        <v>33</v>
      </c>
      <c r="H570" s="35" t="s">
        <v>274</v>
      </c>
      <c r="I570" s="36" t="s">
        <v>173</v>
      </c>
      <c r="J570" s="36"/>
      <c r="K570" s="19">
        <v>5000000</v>
      </c>
      <c r="L570" s="19" t="e">
        <f t="shared" ref="L570:L572" si="175">L571</f>
        <v>#REF!</v>
      </c>
      <c r="M570" s="54">
        <v>5000</v>
      </c>
    </row>
    <row r="571" spans="1:13" ht="15" customHeight="1">
      <c r="B571" s="40" t="s">
        <v>292</v>
      </c>
      <c r="C571" s="1" t="s">
        <v>139</v>
      </c>
      <c r="D571" s="1" t="s">
        <v>120</v>
      </c>
      <c r="E571" s="23" t="s">
        <v>30</v>
      </c>
      <c r="F571" s="34" t="s">
        <v>72</v>
      </c>
      <c r="G571" s="35" t="s">
        <v>33</v>
      </c>
      <c r="H571" s="35" t="s">
        <v>238</v>
      </c>
      <c r="I571" s="36" t="s">
        <v>298</v>
      </c>
      <c r="J571" s="36"/>
      <c r="K571" s="19">
        <v>5000000</v>
      </c>
      <c r="L571" s="19" t="e">
        <f t="shared" si="175"/>
        <v>#REF!</v>
      </c>
      <c r="M571" s="54">
        <v>5000</v>
      </c>
    </row>
    <row r="572" spans="1:13" ht="14.25" customHeight="1">
      <c r="B572" s="4" t="s">
        <v>80</v>
      </c>
      <c r="C572" s="1" t="s">
        <v>139</v>
      </c>
      <c r="D572" s="1" t="s">
        <v>120</v>
      </c>
      <c r="E572" s="23" t="s">
        <v>30</v>
      </c>
      <c r="F572" s="23" t="s">
        <v>72</v>
      </c>
      <c r="G572" s="21" t="s">
        <v>33</v>
      </c>
      <c r="H572" s="21" t="s">
        <v>238</v>
      </c>
      <c r="I572" s="22" t="s">
        <v>298</v>
      </c>
      <c r="J572" s="22" t="s">
        <v>81</v>
      </c>
      <c r="K572" s="19">
        <v>5000000</v>
      </c>
      <c r="L572" s="19" t="e">
        <f t="shared" si="175"/>
        <v>#REF!</v>
      </c>
      <c r="M572" s="54">
        <v>5000</v>
      </c>
    </row>
    <row r="573" spans="1:13" ht="14.25" customHeight="1">
      <c r="B573" s="4" t="s">
        <v>82</v>
      </c>
      <c r="C573" s="1" t="s">
        <v>139</v>
      </c>
      <c r="D573" s="1" t="s">
        <v>120</v>
      </c>
      <c r="E573" s="23" t="s">
        <v>30</v>
      </c>
      <c r="F573" s="23" t="s">
        <v>72</v>
      </c>
      <c r="G573" s="21" t="s">
        <v>33</v>
      </c>
      <c r="H573" s="21" t="s">
        <v>238</v>
      </c>
      <c r="I573" s="22" t="s">
        <v>298</v>
      </c>
      <c r="J573" s="22" t="s">
        <v>83</v>
      </c>
      <c r="K573" s="19">
        <v>5000000</v>
      </c>
      <c r="L573" s="19" t="e">
        <f>#REF!</f>
        <v>#REF!</v>
      </c>
      <c r="M573" s="54">
        <v>5000</v>
      </c>
    </row>
    <row r="574" spans="1:13" s="14" customFormat="1" ht="23.25" customHeight="1">
      <c r="B574" s="32" t="s">
        <v>24</v>
      </c>
      <c r="C574" s="15" t="s">
        <v>139</v>
      </c>
      <c r="D574" s="15" t="s">
        <v>120</v>
      </c>
      <c r="E574" s="12" t="s">
        <v>30</v>
      </c>
      <c r="F574" s="41" t="s">
        <v>25</v>
      </c>
      <c r="G574" s="42" t="s">
        <v>33</v>
      </c>
      <c r="H574" s="42" t="s">
        <v>172</v>
      </c>
      <c r="I574" s="43" t="s">
        <v>173</v>
      </c>
      <c r="J574" s="43"/>
      <c r="K574" s="31">
        <v>328490.38</v>
      </c>
      <c r="L574" s="31" t="e">
        <f t="shared" ref="L574:L576" si="176">L575</f>
        <v>#REF!</v>
      </c>
      <c r="M574" s="55">
        <v>310.10000000000002</v>
      </c>
    </row>
    <row r="575" spans="1:13" ht="15" customHeight="1">
      <c r="A575" s="5" t="s">
        <v>341</v>
      </c>
      <c r="B575" s="4" t="s">
        <v>342</v>
      </c>
      <c r="C575" s="1" t="s">
        <v>139</v>
      </c>
      <c r="D575" s="1" t="s">
        <v>120</v>
      </c>
      <c r="E575" s="23" t="s">
        <v>30</v>
      </c>
      <c r="F575" s="23" t="s">
        <v>25</v>
      </c>
      <c r="G575" s="21" t="s">
        <v>33</v>
      </c>
      <c r="H575" s="21" t="s">
        <v>172</v>
      </c>
      <c r="I575" s="22" t="s">
        <v>340</v>
      </c>
      <c r="J575" s="22"/>
      <c r="K575" s="19">
        <v>328490.38</v>
      </c>
      <c r="L575" s="19" t="e">
        <f t="shared" si="176"/>
        <v>#REF!</v>
      </c>
      <c r="M575" s="54">
        <v>310.10000000000002</v>
      </c>
    </row>
    <row r="576" spans="1:13" ht="24" customHeight="1">
      <c r="B576" s="4" t="s">
        <v>80</v>
      </c>
      <c r="C576" s="1" t="s">
        <v>139</v>
      </c>
      <c r="D576" s="1" t="s">
        <v>120</v>
      </c>
      <c r="E576" s="23" t="s">
        <v>30</v>
      </c>
      <c r="F576" s="23" t="s">
        <v>25</v>
      </c>
      <c r="G576" s="21" t="s">
        <v>33</v>
      </c>
      <c r="H576" s="21" t="s">
        <v>172</v>
      </c>
      <c r="I576" s="22" t="s">
        <v>340</v>
      </c>
      <c r="J576" s="22" t="s">
        <v>81</v>
      </c>
      <c r="K576" s="19">
        <v>328490.38</v>
      </c>
      <c r="L576" s="19" t="e">
        <f t="shared" si="176"/>
        <v>#REF!</v>
      </c>
      <c r="M576" s="54">
        <v>310.10000000000002</v>
      </c>
    </row>
    <row r="577" spans="1:13" ht="14.25" customHeight="1">
      <c r="B577" s="4" t="s">
        <v>82</v>
      </c>
      <c r="C577" s="1" t="s">
        <v>139</v>
      </c>
      <c r="D577" s="1" t="s">
        <v>120</v>
      </c>
      <c r="E577" s="23" t="s">
        <v>30</v>
      </c>
      <c r="F577" s="23" t="s">
        <v>25</v>
      </c>
      <c r="G577" s="21" t="s">
        <v>33</v>
      </c>
      <c r="H577" s="21" t="s">
        <v>172</v>
      </c>
      <c r="I577" s="22" t="s">
        <v>340</v>
      </c>
      <c r="J577" s="22" t="s">
        <v>83</v>
      </c>
      <c r="K577" s="19">
        <v>328490.38</v>
      </c>
      <c r="L577" s="19" t="e">
        <f>#REF!</f>
        <v>#REF!</v>
      </c>
      <c r="M577" s="54">
        <v>310.10000000000002</v>
      </c>
    </row>
    <row r="578" spans="1:13" ht="16.5" customHeight="1">
      <c r="B578" s="28" t="s">
        <v>158</v>
      </c>
      <c r="C578" s="15" t="s">
        <v>139</v>
      </c>
      <c r="D578" s="15" t="s">
        <v>92</v>
      </c>
      <c r="E578" s="15"/>
      <c r="F578" s="61"/>
      <c r="G578" s="62"/>
      <c r="H578" s="62"/>
      <c r="I578" s="63"/>
      <c r="J578" s="15"/>
      <c r="K578" s="29">
        <v>90755.03</v>
      </c>
      <c r="L578" s="29" t="e">
        <f t="shared" ref="L578:L582" si="177">L579</f>
        <v>#REF!</v>
      </c>
      <c r="M578" s="56">
        <v>90.699999999999989</v>
      </c>
    </row>
    <row r="579" spans="1:13" ht="16.5" customHeight="1">
      <c r="B579" s="28" t="s">
        <v>159</v>
      </c>
      <c r="C579" s="15" t="s">
        <v>139</v>
      </c>
      <c r="D579" s="15" t="s">
        <v>92</v>
      </c>
      <c r="E579" s="15" t="s">
        <v>92</v>
      </c>
      <c r="F579" s="61"/>
      <c r="G579" s="62"/>
      <c r="H579" s="62"/>
      <c r="I579" s="63"/>
      <c r="J579" s="15"/>
      <c r="K579" s="29">
        <v>90755.03</v>
      </c>
      <c r="L579" s="29" t="e">
        <f t="shared" si="177"/>
        <v>#REF!</v>
      </c>
      <c r="M579" s="56">
        <v>90.699999999999989</v>
      </c>
    </row>
    <row r="580" spans="1:13" ht="27" customHeight="1">
      <c r="B580" s="33" t="s">
        <v>406</v>
      </c>
      <c r="C580" s="15" t="s">
        <v>139</v>
      </c>
      <c r="D580" s="15" t="s">
        <v>92</v>
      </c>
      <c r="E580" s="12" t="s">
        <v>92</v>
      </c>
      <c r="F580" s="12" t="s">
        <v>213</v>
      </c>
      <c r="G580" s="13" t="s">
        <v>33</v>
      </c>
      <c r="H580" s="13" t="s">
        <v>172</v>
      </c>
      <c r="I580" s="8" t="s">
        <v>173</v>
      </c>
      <c r="J580" s="8"/>
      <c r="K580" s="31">
        <v>90755.03</v>
      </c>
      <c r="L580" s="31" t="e">
        <f t="shared" si="177"/>
        <v>#REF!</v>
      </c>
      <c r="M580" s="55">
        <v>90.699999999999989</v>
      </c>
    </row>
    <row r="581" spans="1:13" ht="24" customHeight="1">
      <c r="B581" s="6" t="s">
        <v>267</v>
      </c>
      <c r="C581" s="1" t="s">
        <v>139</v>
      </c>
      <c r="D581" s="1" t="s">
        <v>92</v>
      </c>
      <c r="E581" s="23" t="s">
        <v>92</v>
      </c>
      <c r="F581" s="23" t="s">
        <v>213</v>
      </c>
      <c r="G581" s="21" t="s">
        <v>33</v>
      </c>
      <c r="H581" s="21" t="s">
        <v>172</v>
      </c>
      <c r="I581" s="22" t="s">
        <v>183</v>
      </c>
      <c r="J581" s="26"/>
      <c r="K581" s="19">
        <v>90755.03</v>
      </c>
      <c r="L581" s="19" t="e">
        <f t="shared" si="177"/>
        <v>#REF!</v>
      </c>
      <c r="M581" s="54">
        <v>90.699999999999989</v>
      </c>
    </row>
    <row r="582" spans="1:13" ht="24.75" customHeight="1">
      <c r="B582" s="2" t="s">
        <v>244</v>
      </c>
      <c r="C582" s="1" t="s">
        <v>139</v>
      </c>
      <c r="D582" s="1" t="s">
        <v>92</v>
      </c>
      <c r="E582" s="23" t="s">
        <v>92</v>
      </c>
      <c r="F582" s="23" t="s">
        <v>213</v>
      </c>
      <c r="G582" s="21" t="s">
        <v>33</v>
      </c>
      <c r="H582" s="21" t="s">
        <v>172</v>
      </c>
      <c r="I582" s="22" t="s">
        <v>183</v>
      </c>
      <c r="J582" s="26">
        <v>200</v>
      </c>
      <c r="K582" s="19">
        <v>90755.03</v>
      </c>
      <c r="L582" s="19" t="e">
        <f t="shared" si="177"/>
        <v>#REF!</v>
      </c>
      <c r="M582" s="54">
        <v>90.699999999999989</v>
      </c>
    </row>
    <row r="583" spans="1:13" ht="22.5" customHeight="1">
      <c r="A583" s="5" t="s">
        <v>314</v>
      </c>
      <c r="B583" s="2" t="s">
        <v>52</v>
      </c>
      <c r="C583" s="1" t="s">
        <v>139</v>
      </c>
      <c r="D583" s="1" t="s">
        <v>92</v>
      </c>
      <c r="E583" s="23" t="s">
        <v>92</v>
      </c>
      <c r="F583" s="23" t="s">
        <v>213</v>
      </c>
      <c r="G583" s="21" t="s">
        <v>33</v>
      </c>
      <c r="H583" s="21" t="s">
        <v>172</v>
      </c>
      <c r="I583" s="22" t="s">
        <v>183</v>
      </c>
      <c r="J583" s="26">
        <v>240</v>
      </c>
      <c r="K583" s="19">
        <v>90755.03</v>
      </c>
      <c r="L583" s="19" t="e">
        <f>SUM(#REF!)</f>
        <v>#REF!</v>
      </c>
      <c r="M583" s="54">
        <v>90.699999999999989</v>
      </c>
    </row>
    <row r="584" spans="1:13" ht="19.5" customHeight="1">
      <c r="B584" s="28" t="s">
        <v>100</v>
      </c>
      <c r="C584" s="15" t="s">
        <v>139</v>
      </c>
      <c r="D584" s="15" t="s">
        <v>94</v>
      </c>
      <c r="E584" s="15"/>
      <c r="F584" s="61"/>
      <c r="G584" s="62"/>
      <c r="H584" s="62"/>
      <c r="I584" s="63"/>
      <c r="J584" s="15"/>
      <c r="K584" s="29">
        <v>75735000.579999998</v>
      </c>
      <c r="L584" s="29" t="e">
        <f>L591+L625+L646+L585</f>
        <v>#REF!</v>
      </c>
      <c r="M584" s="56">
        <v>71863.3</v>
      </c>
    </row>
    <row r="585" spans="1:13" ht="16.5" customHeight="1">
      <c r="A585" s="5" t="s">
        <v>306</v>
      </c>
      <c r="B585" s="28" t="s">
        <v>337</v>
      </c>
      <c r="C585" s="15" t="s">
        <v>139</v>
      </c>
      <c r="D585" s="15" t="s">
        <v>94</v>
      </c>
      <c r="E585" s="15" t="s">
        <v>30</v>
      </c>
      <c r="F585" s="61"/>
      <c r="G585" s="62"/>
      <c r="H585" s="62"/>
      <c r="I585" s="63"/>
      <c r="J585" s="15"/>
      <c r="K585" s="29">
        <v>449815.20999999996</v>
      </c>
      <c r="L585" s="29" t="e">
        <f t="shared" ref="L585:L589" si="178">L586</f>
        <v>#REF!</v>
      </c>
      <c r="M585" s="56">
        <v>449.8</v>
      </c>
    </row>
    <row r="586" spans="1:13" ht="16.5" customHeight="1">
      <c r="B586" s="28" t="s">
        <v>102</v>
      </c>
      <c r="C586" s="15" t="s">
        <v>139</v>
      </c>
      <c r="D586" s="15" t="s">
        <v>94</v>
      </c>
      <c r="E586" s="12" t="s">
        <v>30</v>
      </c>
      <c r="F586" s="12" t="s">
        <v>103</v>
      </c>
      <c r="G586" s="13" t="s">
        <v>33</v>
      </c>
      <c r="H586" s="13" t="s">
        <v>172</v>
      </c>
      <c r="I586" s="8" t="s">
        <v>173</v>
      </c>
      <c r="J586" s="8"/>
      <c r="K586" s="31">
        <v>449815.20999999996</v>
      </c>
      <c r="L586" s="31" t="e">
        <f t="shared" si="178"/>
        <v>#REF!</v>
      </c>
      <c r="M586" s="55">
        <v>449.8</v>
      </c>
    </row>
    <row r="587" spans="1:13" ht="15" customHeight="1">
      <c r="B587" s="2" t="s">
        <v>337</v>
      </c>
      <c r="C587" s="1" t="s">
        <v>139</v>
      </c>
      <c r="D587" s="1" t="s">
        <v>94</v>
      </c>
      <c r="E587" s="23" t="s">
        <v>30</v>
      </c>
      <c r="F587" s="23" t="s">
        <v>103</v>
      </c>
      <c r="G587" s="21" t="s">
        <v>35</v>
      </c>
      <c r="H587" s="21" t="s">
        <v>172</v>
      </c>
      <c r="I587" s="22" t="s">
        <v>173</v>
      </c>
      <c r="J587" s="26"/>
      <c r="K587" s="19">
        <v>449815.20999999996</v>
      </c>
      <c r="L587" s="19" t="e">
        <f t="shared" si="178"/>
        <v>#REF!</v>
      </c>
      <c r="M587" s="54">
        <v>449.8</v>
      </c>
    </row>
    <row r="588" spans="1:13" ht="15" customHeight="1">
      <c r="B588" s="6" t="s">
        <v>339</v>
      </c>
      <c r="C588" s="1" t="s">
        <v>139</v>
      </c>
      <c r="D588" s="1" t="s">
        <v>94</v>
      </c>
      <c r="E588" s="23" t="s">
        <v>30</v>
      </c>
      <c r="F588" s="23" t="s">
        <v>103</v>
      </c>
      <c r="G588" s="21" t="s">
        <v>35</v>
      </c>
      <c r="H588" s="21" t="s">
        <v>172</v>
      </c>
      <c r="I588" s="22" t="s">
        <v>338</v>
      </c>
      <c r="J588" s="26"/>
      <c r="K588" s="19">
        <v>449815.20999999996</v>
      </c>
      <c r="L588" s="19" t="e">
        <f t="shared" si="178"/>
        <v>#REF!</v>
      </c>
      <c r="M588" s="54">
        <v>449.8</v>
      </c>
    </row>
    <row r="589" spans="1:13" ht="15.75" customHeight="1">
      <c r="B589" s="2" t="s">
        <v>75</v>
      </c>
      <c r="C589" s="1" t="s">
        <v>139</v>
      </c>
      <c r="D589" s="1" t="s">
        <v>94</v>
      </c>
      <c r="E589" s="23" t="s">
        <v>30</v>
      </c>
      <c r="F589" s="23" t="s">
        <v>103</v>
      </c>
      <c r="G589" s="21" t="s">
        <v>35</v>
      </c>
      <c r="H589" s="21" t="s">
        <v>172</v>
      </c>
      <c r="I589" s="22" t="s">
        <v>338</v>
      </c>
      <c r="J589" s="26">
        <v>300</v>
      </c>
      <c r="K589" s="19">
        <v>449815.20999999996</v>
      </c>
      <c r="L589" s="19" t="e">
        <f t="shared" si="178"/>
        <v>#REF!</v>
      </c>
      <c r="M589" s="54">
        <v>449.8</v>
      </c>
    </row>
    <row r="590" spans="1:13" ht="15.75" customHeight="1">
      <c r="B590" s="2" t="s">
        <v>110</v>
      </c>
      <c r="C590" s="1" t="s">
        <v>139</v>
      </c>
      <c r="D590" s="1" t="s">
        <v>94</v>
      </c>
      <c r="E590" s="23" t="s">
        <v>30</v>
      </c>
      <c r="F590" s="23" t="s">
        <v>103</v>
      </c>
      <c r="G590" s="21" t="s">
        <v>35</v>
      </c>
      <c r="H590" s="21" t="s">
        <v>172</v>
      </c>
      <c r="I590" s="22" t="s">
        <v>338</v>
      </c>
      <c r="J590" s="26">
        <v>310</v>
      </c>
      <c r="K590" s="19">
        <v>449815.20999999996</v>
      </c>
      <c r="L590" s="19" t="e">
        <f>#REF!</f>
        <v>#REF!</v>
      </c>
      <c r="M590" s="54">
        <v>449.8</v>
      </c>
    </row>
    <row r="591" spans="1:13" ht="15.75" customHeight="1">
      <c r="B591" s="32" t="s">
        <v>101</v>
      </c>
      <c r="C591" s="15" t="s">
        <v>139</v>
      </c>
      <c r="D591" s="15" t="s">
        <v>94</v>
      </c>
      <c r="E591" s="15" t="s">
        <v>41</v>
      </c>
      <c r="F591" s="61"/>
      <c r="G591" s="62"/>
      <c r="H591" s="62"/>
      <c r="I591" s="63"/>
      <c r="J591" s="15"/>
      <c r="K591" s="29">
        <v>6061180.8399999999</v>
      </c>
      <c r="L591" s="29" t="e">
        <f>L592+L612</f>
        <v>#REF!</v>
      </c>
      <c r="M591" s="56">
        <v>6008.8</v>
      </c>
    </row>
    <row r="592" spans="1:13" ht="36" customHeight="1">
      <c r="B592" s="33" t="s">
        <v>407</v>
      </c>
      <c r="C592" s="15" t="s">
        <v>139</v>
      </c>
      <c r="D592" s="15" t="s">
        <v>94</v>
      </c>
      <c r="E592" s="12" t="s">
        <v>41</v>
      </c>
      <c r="F592" s="12" t="s">
        <v>150</v>
      </c>
      <c r="G592" s="13" t="s">
        <v>33</v>
      </c>
      <c r="H592" s="13" t="s">
        <v>172</v>
      </c>
      <c r="I592" s="8" t="s">
        <v>173</v>
      </c>
      <c r="J592" s="8"/>
      <c r="K592" s="31">
        <v>1030070.78</v>
      </c>
      <c r="L592" s="31" t="e">
        <f>L596+L606+L593+L603</f>
        <v>#REF!</v>
      </c>
      <c r="M592" s="55">
        <v>1014</v>
      </c>
    </row>
    <row r="593" spans="1:13" ht="16.5" customHeight="1">
      <c r="B593" s="3" t="s">
        <v>231</v>
      </c>
      <c r="C593" s="1" t="s">
        <v>139</v>
      </c>
      <c r="D593" s="1" t="s">
        <v>94</v>
      </c>
      <c r="E593" s="23" t="s">
        <v>41</v>
      </c>
      <c r="F593" s="34" t="s">
        <v>150</v>
      </c>
      <c r="G593" s="35" t="s">
        <v>33</v>
      </c>
      <c r="H593" s="35" t="s">
        <v>172</v>
      </c>
      <c r="I593" s="36" t="s">
        <v>230</v>
      </c>
      <c r="J593" s="36"/>
      <c r="K593" s="19">
        <v>40000</v>
      </c>
      <c r="L593" s="19" t="e">
        <f t="shared" ref="L593:L594" si="179">L594</f>
        <v>#REF!</v>
      </c>
      <c r="M593" s="54">
        <v>40</v>
      </c>
    </row>
    <row r="594" spans="1:13" ht="30" customHeight="1">
      <c r="B594" s="4" t="s">
        <v>80</v>
      </c>
      <c r="C594" s="1" t="s">
        <v>139</v>
      </c>
      <c r="D594" s="1" t="s">
        <v>94</v>
      </c>
      <c r="E594" s="23" t="s">
        <v>41</v>
      </c>
      <c r="F594" s="23" t="s">
        <v>150</v>
      </c>
      <c r="G594" s="21" t="s">
        <v>33</v>
      </c>
      <c r="H594" s="21" t="s">
        <v>172</v>
      </c>
      <c r="I594" s="22" t="s">
        <v>230</v>
      </c>
      <c r="J594" s="22" t="s">
        <v>81</v>
      </c>
      <c r="K594" s="19">
        <v>40000</v>
      </c>
      <c r="L594" s="19" t="e">
        <f t="shared" si="179"/>
        <v>#REF!</v>
      </c>
      <c r="M594" s="54">
        <v>40</v>
      </c>
    </row>
    <row r="595" spans="1:13" ht="15.75" customHeight="1">
      <c r="A595" s="5" t="s">
        <v>313</v>
      </c>
      <c r="B595" s="4" t="s">
        <v>82</v>
      </c>
      <c r="C595" s="1" t="s">
        <v>139</v>
      </c>
      <c r="D595" s="1" t="s">
        <v>94</v>
      </c>
      <c r="E595" s="23" t="s">
        <v>41</v>
      </c>
      <c r="F595" s="23" t="s">
        <v>150</v>
      </c>
      <c r="G595" s="21" t="s">
        <v>33</v>
      </c>
      <c r="H595" s="21" t="s">
        <v>172</v>
      </c>
      <c r="I595" s="22" t="s">
        <v>230</v>
      </c>
      <c r="J595" s="22" t="s">
        <v>83</v>
      </c>
      <c r="K595" s="19">
        <v>40000</v>
      </c>
      <c r="L595" s="19" t="e">
        <f>#REF!</f>
        <v>#REF!</v>
      </c>
      <c r="M595" s="54">
        <v>40</v>
      </c>
    </row>
    <row r="596" spans="1:13" ht="16.5" customHeight="1">
      <c r="A596" s="5" t="s">
        <v>306</v>
      </c>
      <c r="B596" s="2" t="s">
        <v>161</v>
      </c>
      <c r="C596" s="1" t="s">
        <v>139</v>
      </c>
      <c r="D596" s="1" t="s">
        <v>94</v>
      </c>
      <c r="E596" s="23" t="s">
        <v>41</v>
      </c>
      <c r="F596" s="23" t="s">
        <v>150</v>
      </c>
      <c r="G596" s="21" t="s">
        <v>33</v>
      </c>
      <c r="H596" s="21" t="s">
        <v>172</v>
      </c>
      <c r="I596" s="22" t="s">
        <v>198</v>
      </c>
      <c r="J596" s="26"/>
      <c r="K596" s="19">
        <v>380900</v>
      </c>
      <c r="L596" s="19" t="e">
        <f>L597+L600</f>
        <v>#REF!</v>
      </c>
      <c r="M596" s="54">
        <v>373.5</v>
      </c>
    </row>
    <row r="597" spans="1:13" ht="14.25" customHeight="1">
      <c r="B597" s="2" t="s">
        <v>75</v>
      </c>
      <c r="C597" s="1" t="s">
        <v>139</v>
      </c>
      <c r="D597" s="1" t="s">
        <v>94</v>
      </c>
      <c r="E597" s="23" t="s">
        <v>41</v>
      </c>
      <c r="F597" s="23" t="s">
        <v>150</v>
      </c>
      <c r="G597" s="21" t="s">
        <v>33</v>
      </c>
      <c r="H597" s="21" t="s">
        <v>172</v>
      </c>
      <c r="I597" s="22" t="s">
        <v>198</v>
      </c>
      <c r="J597" s="26">
        <v>300</v>
      </c>
      <c r="K597" s="19">
        <v>65343</v>
      </c>
      <c r="L597" s="19" t="e">
        <f>L598+L599</f>
        <v>#REF!</v>
      </c>
      <c r="M597" s="54">
        <v>57.9</v>
      </c>
    </row>
    <row r="598" spans="1:13" ht="22.5" customHeight="1">
      <c r="B598" s="2" t="s">
        <v>76</v>
      </c>
      <c r="C598" s="1" t="s">
        <v>139</v>
      </c>
      <c r="D598" s="1" t="s">
        <v>94</v>
      </c>
      <c r="E598" s="23" t="s">
        <v>41</v>
      </c>
      <c r="F598" s="23" t="s">
        <v>150</v>
      </c>
      <c r="G598" s="21" t="s">
        <v>33</v>
      </c>
      <c r="H598" s="21" t="s">
        <v>172</v>
      </c>
      <c r="I598" s="22" t="s">
        <v>198</v>
      </c>
      <c r="J598" s="26">
        <v>320</v>
      </c>
      <c r="K598" s="19">
        <v>18043</v>
      </c>
      <c r="L598" s="19" t="e">
        <f>SUM(#REF!)</f>
        <v>#REF!</v>
      </c>
      <c r="M598" s="54">
        <v>18</v>
      </c>
    </row>
    <row r="599" spans="1:13" ht="17.25" customHeight="1">
      <c r="B599" s="2" t="s">
        <v>77</v>
      </c>
      <c r="C599" s="1" t="s">
        <v>139</v>
      </c>
      <c r="D599" s="1" t="s">
        <v>94</v>
      </c>
      <c r="E599" s="23" t="s">
        <v>41</v>
      </c>
      <c r="F599" s="23" t="s">
        <v>150</v>
      </c>
      <c r="G599" s="21" t="s">
        <v>33</v>
      </c>
      <c r="H599" s="21" t="s">
        <v>172</v>
      </c>
      <c r="I599" s="22" t="s">
        <v>198</v>
      </c>
      <c r="J599" s="26">
        <v>360</v>
      </c>
      <c r="K599" s="19">
        <v>47300</v>
      </c>
      <c r="L599" s="19" t="e">
        <f>#REF!+#REF!</f>
        <v>#REF!</v>
      </c>
      <c r="M599" s="54">
        <v>39.9</v>
      </c>
    </row>
    <row r="600" spans="1:13" ht="22.5" customHeight="1">
      <c r="B600" s="4" t="s">
        <v>80</v>
      </c>
      <c r="C600" s="1" t="s">
        <v>139</v>
      </c>
      <c r="D600" s="1" t="s">
        <v>94</v>
      </c>
      <c r="E600" s="23" t="s">
        <v>41</v>
      </c>
      <c r="F600" s="23" t="s">
        <v>150</v>
      </c>
      <c r="G600" s="21" t="s">
        <v>33</v>
      </c>
      <c r="H600" s="21" t="s">
        <v>172</v>
      </c>
      <c r="I600" s="22" t="s">
        <v>198</v>
      </c>
      <c r="J600" s="26">
        <v>600</v>
      </c>
      <c r="K600" s="19">
        <v>315557</v>
      </c>
      <c r="L600" s="19" t="e">
        <f>L601+L602</f>
        <v>#REF!</v>
      </c>
      <c r="M600" s="54">
        <v>315.60000000000002</v>
      </c>
    </row>
    <row r="601" spans="1:13" ht="15" customHeight="1">
      <c r="B601" s="4" t="s">
        <v>82</v>
      </c>
      <c r="C601" s="1" t="s">
        <v>139</v>
      </c>
      <c r="D601" s="1" t="s">
        <v>94</v>
      </c>
      <c r="E601" s="23" t="s">
        <v>41</v>
      </c>
      <c r="F601" s="23" t="s">
        <v>150</v>
      </c>
      <c r="G601" s="21" t="s">
        <v>33</v>
      </c>
      <c r="H601" s="21" t="s">
        <v>172</v>
      </c>
      <c r="I601" s="22" t="s">
        <v>198</v>
      </c>
      <c r="J601" s="22" t="s">
        <v>83</v>
      </c>
      <c r="K601" s="19">
        <v>15557</v>
      </c>
      <c r="L601" s="19" t="e">
        <f>#REF!</f>
        <v>#REF!</v>
      </c>
      <c r="M601" s="54">
        <v>15.6</v>
      </c>
    </row>
    <row r="602" spans="1:13" ht="36.75" customHeight="1">
      <c r="B602" s="50" t="s">
        <v>262</v>
      </c>
      <c r="C602" s="1" t="s">
        <v>139</v>
      </c>
      <c r="D602" s="1" t="s">
        <v>94</v>
      </c>
      <c r="E602" s="23" t="s">
        <v>41</v>
      </c>
      <c r="F602" s="23" t="s">
        <v>150</v>
      </c>
      <c r="G602" s="21" t="s">
        <v>33</v>
      </c>
      <c r="H602" s="21" t="s">
        <v>172</v>
      </c>
      <c r="I602" s="22" t="s">
        <v>198</v>
      </c>
      <c r="J602" s="26">
        <v>630</v>
      </c>
      <c r="K602" s="19">
        <v>300000</v>
      </c>
      <c r="L602" s="19" t="e">
        <f>#REF!</f>
        <v>#REF!</v>
      </c>
      <c r="M602" s="54">
        <v>300</v>
      </c>
    </row>
    <row r="603" spans="1:13" ht="16.5" customHeight="1">
      <c r="A603" s="5" t="s">
        <v>306</v>
      </c>
      <c r="B603" s="2" t="s">
        <v>70</v>
      </c>
      <c r="C603" s="1" t="s">
        <v>139</v>
      </c>
      <c r="D603" s="1" t="s">
        <v>94</v>
      </c>
      <c r="E603" s="23" t="s">
        <v>41</v>
      </c>
      <c r="F603" s="23" t="s">
        <v>150</v>
      </c>
      <c r="G603" s="21" t="s">
        <v>33</v>
      </c>
      <c r="H603" s="21" t="s">
        <v>172</v>
      </c>
      <c r="I603" s="22" t="s">
        <v>179</v>
      </c>
      <c r="J603" s="26"/>
      <c r="K603" s="19">
        <v>80000</v>
      </c>
      <c r="L603" s="19" t="e">
        <f t="shared" ref="L603:L604" si="180">L604</f>
        <v>#REF!</v>
      </c>
      <c r="M603" s="54">
        <v>80</v>
      </c>
    </row>
    <row r="604" spans="1:13" ht="14.25" customHeight="1">
      <c r="B604" s="2" t="s">
        <v>75</v>
      </c>
      <c r="C604" s="1" t="s">
        <v>139</v>
      </c>
      <c r="D604" s="1" t="s">
        <v>94</v>
      </c>
      <c r="E604" s="23" t="s">
        <v>41</v>
      </c>
      <c r="F604" s="23" t="s">
        <v>150</v>
      </c>
      <c r="G604" s="21" t="s">
        <v>33</v>
      </c>
      <c r="H604" s="21" t="s">
        <v>172</v>
      </c>
      <c r="I604" s="22" t="s">
        <v>179</v>
      </c>
      <c r="J604" s="26">
        <v>300</v>
      </c>
      <c r="K604" s="19">
        <v>80000</v>
      </c>
      <c r="L604" s="19" t="e">
        <f t="shared" si="180"/>
        <v>#REF!</v>
      </c>
      <c r="M604" s="54">
        <v>80</v>
      </c>
    </row>
    <row r="605" spans="1:13" ht="22.5" customHeight="1">
      <c r="B605" s="2" t="s">
        <v>76</v>
      </c>
      <c r="C605" s="1" t="s">
        <v>139</v>
      </c>
      <c r="D605" s="1" t="s">
        <v>94</v>
      </c>
      <c r="E605" s="23" t="s">
        <v>41</v>
      </c>
      <c r="F605" s="23" t="s">
        <v>150</v>
      </c>
      <c r="G605" s="21" t="s">
        <v>33</v>
      </c>
      <c r="H605" s="21" t="s">
        <v>172</v>
      </c>
      <c r="I605" s="22" t="s">
        <v>179</v>
      </c>
      <c r="J605" s="26">
        <v>320</v>
      </c>
      <c r="K605" s="19">
        <v>80000</v>
      </c>
      <c r="L605" s="19" t="e">
        <f>#REF!</f>
        <v>#REF!</v>
      </c>
      <c r="M605" s="54">
        <v>80</v>
      </c>
    </row>
    <row r="606" spans="1:13" ht="15" customHeight="1">
      <c r="B606" s="2" t="s">
        <v>162</v>
      </c>
      <c r="C606" s="1" t="s">
        <v>139</v>
      </c>
      <c r="D606" s="1" t="s">
        <v>94</v>
      </c>
      <c r="E606" s="23" t="s">
        <v>41</v>
      </c>
      <c r="F606" s="23" t="s">
        <v>150</v>
      </c>
      <c r="G606" s="21" t="s">
        <v>33</v>
      </c>
      <c r="H606" s="21" t="s">
        <v>172</v>
      </c>
      <c r="I606" s="22" t="s">
        <v>199</v>
      </c>
      <c r="J606" s="26"/>
      <c r="K606" s="19">
        <v>529170.78</v>
      </c>
      <c r="L606" s="19" t="e">
        <f>L607+L609</f>
        <v>#REF!</v>
      </c>
      <c r="M606" s="54">
        <v>520.5</v>
      </c>
    </row>
    <row r="607" spans="1:13" ht="19.899999999999999" customHeight="1">
      <c r="B607" s="2" t="s">
        <v>75</v>
      </c>
      <c r="C607" s="1" t="s">
        <v>139</v>
      </c>
      <c r="D607" s="1" t="s">
        <v>94</v>
      </c>
      <c r="E607" s="23" t="s">
        <v>41</v>
      </c>
      <c r="F607" s="23" t="s">
        <v>150</v>
      </c>
      <c r="G607" s="21" t="s">
        <v>33</v>
      </c>
      <c r="H607" s="21" t="s">
        <v>172</v>
      </c>
      <c r="I607" s="22" t="s">
        <v>199</v>
      </c>
      <c r="J607" s="26">
        <v>300</v>
      </c>
      <c r="K607" s="19">
        <v>149268</v>
      </c>
      <c r="L607" s="19" t="e">
        <f t="shared" ref="L607" si="181">L608</f>
        <v>#REF!</v>
      </c>
      <c r="M607" s="54">
        <v>149.30000000000001</v>
      </c>
    </row>
    <row r="608" spans="1:13" ht="23.25" customHeight="1">
      <c r="A608" s="5" t="s">
        <v>306</v>
      </c>
      <c r="B608" s="2" t="s">
        <v>76</v>
      </c>
      <c r="C608" s="1" t="s">
        <v>139</v>
      </c>
      <c r="D608" s="1" t="s">
        <v>94</v>
      </c>
      <c r="E608" s="23" t="s">
        <v>41</v>
      </c>
      <c r="F608" s="23" t="s">
        <v>150</v>
      </c>
      <c r="G608" s="21" t="s">
        <v>33</v>
      </c>
      <c r="H608" s="21" t="s">
        <v>172</v>
      </c>
      <c r="I608" s="22" t="s">
        <v>199</v>
      </c>
      <c r="J608" s="26">
        <v>320</v>
      </c>
      <c r="K608" s="19">
        <v>149268</v>
      </c>
      <c r="L608" s="19" t="e">
        <f>SUM(#REF!)</f>
        <v>#REF!</v>
      </c>
      <c r="M608" s="54">
        <v>149.30000000000001</v>
      </c>
    </row>
    <row r="609" spans="1:13" ht="22.5" customHeight="1">
      <c r="B609" s="4" t="s">
        <v>80</v>
      </c>
      <c r="C609" s="1" t="s">
        <v>139</v>
      </c>
      <c r="D609" s="1" t="s">
        <v>94</v>
      </c>
      <c r="E609" s="23" t="s">
        <v>41</v>
      </c>
      <c r="F609" s="23" t="s">
        <v>150</v>
      </c>
      <c r="G609" s="21" t="s">
        <v>33</v>
      </c>
      <c r="H609" s="21" t="s">
        <v>172</v>
      </c>
      <c r="I609" s="22" t="s">
        <v>199</v>
      </c>
      <c r="J609" s="26">
        <v>600</v>
      </c>
      <c r="K609" s="19">
        <v>379902.78</v>
      </c>
      <c r="L609" s="19" t="e">
        <f>L610+L611</f>
        <v>#REF!</v>
      </c>
      <c r="M609" s="54">
        <v>371.2</v>
      </c>
    </row>
    <row r="610" spans="1:13" ht="16.5" customHeight="1">
      <c r="A610" s="5" t="s">
        <v>306</v>
      </c>
      <c r="B610" s="4" t="s">
        <v>82</v>
      </c>
      <c r="C610" s="1" t="s">
        <v>139</v>
      </c>
      <c r="D610" s="1" t="s">
        <v>94</v>
      </c>
      <c r="E610" s="23" t="s">
        <v>41</v>
      </c>
      <c r="F610" s="23" t="s">
        <v>150</v>
      </c>
      <c r="G610" s="21" t="s">
        <v>33</v>
      </c>
      <c r="H610" s="21" t="s">
        <v>172</v>
      </c>
      <c r="I610" s="22" t="s">
        <v>199</v>
      </c>
      <c r="J610" s="26">
        <v>610</v>
      </c>
      <c r="K610" s="19">
        <v>159902.78</v>
      </c>
      <c r="L610" s="19" t="e">
        <f>SUM(#REF!)</f>
        <v>#REF!</v>
      </c>
      <c r="M610" s="54">
        <v>151.19999999999999</v>
      </c>
    </row>
    <row r="611" spans="1:13" ht="35.25" customHeight="1">
      <c r="B611" s="50" t="s">
        <v>262</v>
      </c>
      <c r="C611" s="1" t="s">
        <v>139</v>
      </c>
      <c r="D611" s="1" t="s">
        <v>94</v>
      </c>
      <c r="E611" s="23" t="s">
        <v>41</v>
      </c>
      <c r="F611" s="23" t="s">
        <v>150</v>
      </c>
      <c r="G611" s="21" t="s">
        <v>33</v>
      </c>
      <c r="H611" s="21" t="s">
        <v>172</v>
      </c>
      <c r="I611" s="22" t="s">
        <v>199</v>
      </c>
      <c r="J611" s="26">
        <v>630</v>
      </c>
      <c r="K611" s="19">
        <v>220000</v>
      </c>
      <c r="L611" s="19" t="e">
        <f>#REF!</f>
        <v>#REF!</v>
      </c>
      <c r="M611" s="54">
        <v>220</v>
      </c>
    </row>
    <row r="612" spans="1:13" ht="15.75" customHeight="1">
      <c r="A612" s="5" t="s">
        <v>306</v>
      </c>
      <c r="B612" s="28" t="s">
        <v>102</v>
      </c>
      <c r="C612" s="15" t="s">
        <v>139</v>
      </c>
      <c r="D612" s="15" t="s">
        <v>94</v>
      </c>
      <c r="E612" s="12" t="s">
        <v>41</v>
      </c>
      <c r="F612" s="12" t="s">
        <v>103</v>
      </c>
      <c r="G612" s="13" t="s">
        <v>33</v>
      </c>
      <c r="H612" s="13" t="s">
        <v>172</v>
      </c>
      <c r="I612" s="8" t="s">
        <v>173</v>
      </c>
      <c r="J612" s="8"/>
      <c r="K612" s="31">
        <v>5031110.0599999996</v>
      </c>
      <c r="L612" s="31" t="e">
        <f t="shared" ref="L612" si="182">L613</f>
        <v>#REF!</v>
      </c>
      <c r="M612" s="55">
        <v>4994.8</v>
      </c>
    </row>
    <row r="613" spans="1:13" ht="15" customHeight="1">
      <c r="B613" s="2" t="s">
        <v>104</v>
      </c>
      <c r="C613" s="1" t="s">
        <v>139</v>
      </c>
      <c r="D613" s="1" t="s">
        <v>94</v>
      </c>
      <c r="E613" s="23" t="s">
        <v>41</v>
      </c>
      <c r="F613" s="23" t="s">
        <v>103</v>
      </c>
      <c r="G613" s="21" t="s">
        <v>47</v>
      </c>
      <c r="H613" s="21" t="s">
        <v>172</v>
      </c>
      <c r="I613" s="22" t="s">
        <v>173</v>
      </c>
      <c r="J613" s="26"/>
      <c r="K613" s="19">
        <v>5031110.0599999996</v>
      </c>
      <c r="L613" s="19" t="e">
        <f>L614+L619+L622</f>
        <v>#REF!</v>
      </c>
      <c r="M613" s="54">
        <v>4994.8</v>
      </c>
    </row>
    <row r="614" spans="1:13" ht="26.25" customHeight="1">
      <c r="B614" s="47" t="s">
        <v>264</v>
      </c>
      <c r="C614" s="1" t="s">
        <v>139</v>
      </c>
      <c r="D614" s="1" t="s">
        <v>94</v>
      </c>
      <c r="E614" s="23" t="s">
        <v>41</v>
      </c>
      <c r="F614" s="23" t="s">
        <v>103</v>
      </c>
      <c r="G614" s="21" t="s">
        <v>47</v>
      </c>
      <c r="H614" s="21" t="s">
        <v>172</v>
      </c>
      <c r="I614" s="22" t="s">
        <v>200</v>
      </c>
      <c r="J614" s="26"/>
      <c r="K614" s="19">
        <v>4667270.0599999996</v>
      </c>
      <c r="L614" s="19" t="e">
        <f>L615+L617</f>
        <v>#REF!</v>
      </c>
      <c r="M614" s="54">
        <v>4651.3</v>
      </c>
    </row>
    <row r="615" spans="1:13" ht="26.25" customHeight="1">
      <c r="B615" s="2" t="s">
        <v>243</v>
      </c>
      <c r="C615" s="1" t="s">
        <v>139</v>
      </c>
      <c r="D615" s="1" t="s">
        <v>94</v>
      </c>
      <c r="E615" s="23" t="s">
        <v>41</v>
      </c>
      <c r="F615" s="23" t="s">
        <v>103</v>
      </c>
      <c r="G615" s="21" t="s">
        <v>47</v>
      </c>
      <c r="H615" s="21" t="s">
        <v>172</v>
      </c>
      <c r="I615" s="22" t="s">
        <v>200</v>
      </c>
      <c r="J615" s="26">
        <v>200</v>
      </c>
      <c r="K615" s="19">
        <v>73508.430000000008</v>
      </c>
      <c r="L615" s="19" t="e">
        <f t="shared" ref="L615" si="183">L616</f>
        <v>#REF!</v>
      </c>
      <c r="M615" s="54">
        <v>59.8</v>
      </c>
    </row>
    <row r="616" spans="1:13" ht="27.75" customHeight="1">
      <c r="B616" s="2" t="s">
        <v>52</v>
      </c>
      <c r="C616" s="1" t="s">
        <v>139</v>
      </c>
      <c r="D616" s="1" t="s">
        <v>94</v>
      </c>
      <c r="E616" s="23" t="s">
        <v>41</v>
      </c>
      <c r="F616" s="23" t="s">
        <v>103</v>
      </c>
      <c r="G616" s="21" t="s">
        <v>47</v>
      </c>
      <c r="H616" s="21" t="s">
        <v>172</v>
      </c>
      <c r="I616" s="22" t="s">
        <v>200</v>
      </c>
      <c r="J616" s="26">
        <v>240</v>
      </c>
      <c r="K616" s="19">
        <v>73508.430000000008</v>
      </c>
      <c r="L616" s="19" t="e">
        <f>#REF!</f>
        <v>#REF!</v>
      </c>
      <c r="M616" s="54">
        <v>59.8</v>
      </c>
    </row>
    <row r="617" spans="1:13" ht="14.25" customHeight="1">
      <c r="B617" s="2" t="s">
        <v>75</v>
      </c>
      <c r="C617" s="1" t="s">
        <v>139</v>
      </c>
      <c r="D617" s="1" t="s">
        <v>94</v>
      </c>
      <c r="E617" s="23" t="s">
        <v>41</v>
      </c>
      <c r="F617" s="23" t="s">
        <v>103</v>
      </c>
      <c r="G617" s="21" t="s">
        <v>47</v>
      </c>
      <c r="H617" s="21" t="s">
        <v>172</v>
      </c>
      <c r="I617" s="22" t="s">
        <v>200</v>
      </c>
      <c r="J617" s="26">
        <v>300</v>
      </c>
      <c r="K617" s="19">
        <v>4593761.63</v>
      </c>
      <c r="L617" s="19" t="e">
        <f t="shared" ref="L617" si="184">L618</f>
        <v>#REF!</v>
      </c>
      <c r="M617" s="54">
        <v>4591.5</v>
      </c>
    </row>
    <row r="618" spans="1:13" ht="24.75" customHeight="1">
      <c r="B618" s="2" t="s">
        <v>76</v>
      </c>
      <c r="C618" s="1" t="s">
        <v>139</v>
      </c>
      <c r="D618" s="1" t="s">
        <v>94</v>
      </c>
      <c r="E618" s="23" t="s">
        <v>41</v>
      </c>
      <c r="F618" s="23" t="s">
        <v>103</v>
      </c>
      <c r="G618" s="21" t="s">
        <v>47</v>
      </c>
      <c r="H618" s="21" t="s">
        <v>172</v>
      </c>
      <c r="I618" s="22" t="s">
        <v>200</v>
      </c>
      <c r="J618" s="26">
        <v>320</v>
      </c>
      <c r="K618" s="19">
        <v>4593761.63</v>
      </c>
      <c r="L618" s="19" t="e">
        <f>#REF!</f>
        <v>#REF!</v>
      </c>
      <c r="M618" s="54">
        <v>4591.5</v>
      </c>
    </row>
    <row r="619" spans="1:13" ht="24.75" customHeight="1">
      <c r="B619" s="47" t="s">
        <v>163</v>
      </c>
      <c r="C619" s="1" t="s">
        <v>139</v>
      </c>
      <c r="D619" s="1" t="s">
        <v>94</v>
      </c>
      <c r="E619" s="23" t="s">
        <v>41</v>
      </c>
      <c r="F619" s="23" t="s">
        <v>103</v>
      </c>
      <c r="G619" s="21" t="s">
        <v>47</v>
      </c>
      <c r="H619" s="21" t="s">
        <v>172</v>
      </c>
      <c r="I619" s="22" t="s">
        <v>201</v>
      </c>
      <c r="J619" s="26"/>
      <c r="K619" s="19">
        <v>164794</v>
      </c>
      <c r="L619" s="19" t="e">
        <f t="shared" ref="L619:L620" si="185">L620</f>
        <v>#REF!</v>
      </c>
      <c r="M619" s="54">
        <v>164.8</v>
      </c>
    </row>
    <row r="620" spans="1:13" ht="14.25" customHeight="1">
      <c r="B620" s="2" t="s">
        <v>75</v>
      </c>
      <c r="C620" s="1" t="s">
        <v>139</v>
      </c>
      <c r="D620" s="1" t="s">
        <v>94</v>
      </c>
      <c r="E620" s="23" t="s">
        <v>41</v>
      </c>
      <c r="F620" s="23" t="s">
        <v>103</v>
      </c>
      <c r="G620" s="21" t="s">
        <v>47</v>
      </c>
      <c r="H620" s="21" t="s">
        <v>172</v>
      </c>
      <c r="I620" s="22" t="s">
        <v>201</v>
      </c>
      <c r="J620" s="26">
        <v>300</v>
      </c>
      <c r="K620" s="19">
        <v>164794</v>
      </c>
      <c r="L620" s="19" t="e">
        <f t="shared" si="185"/>
        <v>#REF!</v>
      </c>
      <c r="M620" s="54">
        <v>164.8</v>
      </c>
    </row>
    <row r="621" spans="1:13" ht="15.75" customHeight="1">
      <c r="B621" s="2" t="s">
        <v>76</v>
      </c>
      <c r="C621" s="1" t="s">
        <v>139</v>
      </c>
      <c r="D621" s="1" t="s">
        <v>94</v>
      </c>
      <c r="E621" s="23" t="s">
        <v>41</v>
      </c>
      <c r="F621" s="23" t="s">
        <v>103</v>
      </c>
      <c r="G621" s="21" t="s">
        <v>47</v>
      </c>
      <c r="H621" s="21" t="s">
        <v>172</v>
      </c>
      <c r="I621" s="22" t="s">
        <v>201</v>
      </c>
      <c r="J621" s="26">
        <v>320</v>
      </c>
      <c r="K621" s="19">
        <v>164794</v>
      </c>
      <c r="L621" s="19" t="e">
        <f>#REF!</f>
        <v>#REF!</v>
      </c>
      <c r="M621" s="54">
        <v>164.8</v>
      </c>
    </row>
    <row r="622" spans="1:13" ht="18" customHeight="1">
      <c r="B622" s="47" t="s">
        <v>164</v>
      </c>
      <c r="C622" s="1" t="s">
        <v>139</v>
      </c>
      <c r="D622" s="1" t="s">
        <v>94</v>
      </c>
      <c r="E622" s="23" t="s">
        <v>41</v>
      </c>
      <c r="F622" s="23" t="s">
        <v>103</v>
      </c>
      <c r="G622" s="21" t="s">
        <v>47</v>
      </c>
      <c r="H622" s="21" t="s">
        <v>172</v>
      </c>
      <c r="I622" s="22" t="s">
        <v>202</v>
      </c>
      <c r="J622" s="26"/>
      <c r="K622" s="19">
        <v>199046</v>
      </c>
      <c r="L622" s="19" t="e">
        <f t="shared" ref="L622:L623" si="186">L623</f>
        <v>#REF!</v>
      </c>
      <c r="M622" s="54">
        <v>178.7</v>
      </c>
    </row>
    <row r="623" spans="1:13" ht="18" customHeight="1">
      <c r="B623" s="2" t="s">
        <v>75</v>
      </c>
      <c r="C623" s="1" t="s">
        <v>139</v>
      </c>
      <c r="D623" s="1" t="s">
        <v>94</v>
      </c>
      <c r="E623" s="23" t="s">
        <v>41</v>
      </c>
      <c r="F623" s="23" t="s">
        <v>103</v>
      </c>
      <c r="G623" s="21" t="s">
        <v>47</v>
      </c>
      <c r="H623" s="21" t="s">
        <v>172</v>
      </c>
      <c r="I623" s="22" t="s">
        <v>202</v>
      </c>
      <c r="J623" s="26">
        <v>300</v>
      </c>
      <c r="K623" s="19">
        <v>199046</v>
      </c>
      <c r="L623" s="19" t="e">
        <f t="shared" si="186"/>
        <v>#REF!</v>
      </c>
      <c r="M623" s="54">
        <v>178.7</v>
      </c>
    </row>
    <row r="624" spans="1:13" ht="15" customHeight="1">
      <c r="B624" s="2" t="s">
        <v>76</v>
      </c>
      <c r="C624" s="1" t="s">
        <v>139</v>
      </c>
      <c r="D624" s="1" t="s">
        <v>94</v>
      </c>
      <c r="E624" s="23" t="s">
        <v>41</v>
      </c>
      <c r="F624" s="23" t="s">
        <v>103</v>
      </c>
      <c r="G624" s="21" t="s">
        <v>47</v>
      </c>
      <c r="H624" s="21" t="s">
        <v>172</v>
      </c>
      <c r="I624" s="22" t="s">
        <v>202</v>
      </c>
      <c r="J624" s="26">
        <v>320</v>
      </c>
      <c r="K624" s="19">
        <v>199046</v>
      </c>
      <c r="L624" s="19" t="e">
        <f>SUM(#REF!)</f>
        <v>#REF!</v>
      </c>
      <c r="M624" s="54">
        <v>178.7</v>
      </c>
    </row>
    <row r="625" spans="1:13" ht="15.75" customHeight="1">
      <c r="B625" s="32" t="s">
        <v>106</v>
      </c>
      <c r="C625" s="15" t="s">
        <v>139</v>
      </c>
      <c r="D625" s="15" t="s">
        <v>94</v>
      </c>
      <c r="E625" s="15" t="s">
        <v>59</v>
      </c>
      <c r="F625" s="61"/>
      <c r="G625" s="62"/>
      <c r="H625" s="62"/>
      <c r="I625" s="63"/>
      <c r="J625" s="15"/>
      <c r="K625" s="29">
        <v>50436126.079999998</v>
      </c>
      <c r="L625" s="29" t="e">
        <f>L626+L634</f>
        <v>#REF!</v>
      </c>
      <c r="M625" s="56">
        <v>46623</v>
      </c>
    </row>
    <row r="626" spans="1:13" s="14" customFormat="1" ht="15.75" customHeight="1">
      <c r="B626" s="46" t="s">
        <v>399</v>
      </c>
      <c r="C626" s="15" t="s">
        <v>139</v>
      </c>
      <c r="D626" s="15" t="s">
        <v>94</v>
      </c>
      <c r="E626" s="12" t="s">
        <v>59</v>
      </c>
      <c r="F626" s="41" t="s">
        <v>120</v>
      </c>
      <c r="G626" s="42" t="s">
        <v>33</v>
      </c>
      <c r="H626" s="42" t="s">
        <v>172</v>
      </c>
      <c r="I626" s="43" t="s">
        <v>173</v>
      </c>
      <c r="J626" s="43"/>
      <c r="K626" s="45">
        <v>25745238.890000001</v>
      </c>
      <c r="L626" s="45" t="e">
        <f t="shared" ref="L626" si="187">L627</f>
        <v>#REF!</v>
      </c>
      <c r="M626" s="57">
        <v>23673.7</v>
      </c>
    </row>
    <row r="627" spans="1:13" ht="38.25" customHeight="1">
      <c r="B627" s="4" t="s">
        <v>400</v>
      </c>
      <c r="C627" s="1" t="s">
        <v>139</v>
      </c>
      <c r="D627" s="1" t="s">
        <v>94</v>
      </c>
      <c r="E627" s="23" t="s">
        <v>59</v>
      </c>
      <c r="F627" s="34" t="s">
        <v>120</v>
      </c>
      <c r="G627" s="35" t="s">
        <v>109</v>
      </c>
      <c r="H627" s="35" t="s">
        <v>172</v>
      </c>
      <c r="I627" s="36" t="s">
        <v>173</v>
      </c>
      <c r="J627" s="36"/>
      <c r="K627" s="39">
        <v>25745238.890000001</v>
      </c>
      <c r="L627" s="39" t="e">
        <f>L631+L628</f>
        <v>#REF!</v>
      </c>
      <c r="M627" s="53">
        <v>23673.7</v>
      </c>
    </row>
    <row r="628" spans="1:13" ht="189" customHeight="1">
      <c r="B628" s="40" t="s">
        <v>417</v>
      </c>
      <c r="C628" s="1" t="s">
        <v>139</v>
      </c>
      <c r="D628" s="1" t="s">
        <v>94</v>
      </c>
      <c r="E628" s="23" t="s">
        <v>59</v>
      </c>
      <c r="F628" s="34" t="s">
        <v>120</v>
      </c>
      <c r="G628" s="35" t="s">
        <v>109</v>
      </c>
      <c r="H628" s="35" t="s">
        <v>172</v>
      </c>
      <c r="I628" s="36" t="s">
        <v>409</v>
      </c>
      <c r="J628" s="36"/>
      <c r="K628" s="39">
        <v>411490</v>
      </c>
      <c r="L628" s="39" t="e">
        <f t="shared" ref="L628:L629" si="188">L629</f>
        <v>#REF!</v>
      </c>
      <c r="M628" s="53">
        <v>358.4</v>
      </c>
    </row>
    <row r="629" spans="1:13" ht="24" customHeight="1">
      <c r="B629" s="4" t="s">
        <v>80</v>
      </c>
      <c r="C629" s="1" t="s">
        <v>139</v>
      </c>
      <c r="D629" s="1" t="s">
        <v>94</v>
      </c>
      <c r="E629" s="23" t="s">
        <v>59</v>
      </c>
      <c r="F629" s="23" t="s">
        <v>120</v>
      </c>
      <c r="G629" s="21" t="s">
        <v>109</v>
      </c>
      <c r="H629" s="21" t="s">
        <v>172</v>
      </c>
      <c r="I629" s="22" t="s">
        <v>409</v>
      </c>
      <c r="J629" s="22" t="s">
        <v>81</v>
      </c>
      <c r="K629" s="19">
        <v>411490</v>
      </c>
      <c r="L629" s="19" t="e">
        <f t="shared" si="188"/>
        <v>#REF!</v>
      </c>
      <c r="M629" s="54">
        <v>358.4</v>
      </c>
    </row>
    <row r="630" spans="1:13" ht="18.75" customHeight="1">
      <c r="B630" s="4" t="s">
        <v>82</v>
      </c>
      <c r="C630" s="1" t="s">
        <v>139</v>
      </c>
      <c r="D630" s="1" t="s">
        <v>94</v>
      </c>
      <c r="E630" s="23" t="s">
        <v>59</v>
      </c>
      <c r="F630" s="23" t="s">
        <v>120</v>
      </c>
      <c r="G630" s="21" t="s">
        <v>109</v>
      </c>
      <c r="H630" s="21" t="s">
        <v>172</v>
      </c>
      <c r="I630" s="22" t="s">
        <v>409</v>
      </c>
      <c r="J630" s="22" t="s">
        <v>83</v>
      </c>
      <c r="K630" s="19">
        <v>411490</v>
      </c>
      <c r="L630" s="19" t="e">
        <f>SUM(#REF!)</f>
        <v>#REF!</v>
      </c>
      <c r="M630" s="54">
        <v>358.4</v>
      </c>
    </row>
    <row r="631" spans="1:13" ht="36" customHeight="1">
      <c r="A631" s="5" t="s">
        <v>365</v>
      </c>
      <c r="B631" s="3" t="s">
        <v>255</v>
      </c>
      <c r="C631" s="1" t="s">
        <v>139</v>
      </c>
      <c r="D631" s="1" t="s">
        <v>94</v>
      </c>
      <c r="E631" s="23" t="s">
        <v>59</v>
      </c>
      <c r="F631" s="34" t="s">
        <v>120</v>
      </c>
      <c r="G631" s="35" t="s">
        <v>109</v>
      </c>
      <c r="H631" s="35" t="s">
        <v>172</v>
      </c>
      <c r="I631" s="36" t="s">
        <v>276</v>
      </c>
      <c r="J631" s="36"/>
      <c r="K631" s="39">
        <v>25333748.890000001</v>
      </c>
      <c r="L631" s="39" t="e">
        <f t="shared" ref="L631:L632" si="189">L632</f>
        <v>#REF!</v>
      </c>
      <c r="M631" s="53">
        <v>23315.3</v>
      </c>
    </row>
    <row r="632" spans="1:13" ht="24" customHeight="1">
      <c r="B632" s="4" t="s">
        <v>80</v>
      </c>
      <c r="C632" s="1" t="s">
        <v>139</v>
      </c>
      <c r="D632" s="1" t="s">
        <v>94</v>
      </c>
      <c r="E632" s="23" t="s">
        <v>59</v>
      </c>
      <c r="F632" s="23" t="s">
        <v>120</v>
      </c>
      <c r="G632" s="21" t="s">
        <v>109</v>
      </c>
      <c r="H632" s="21" t="s">
        <v>172</v>
      </c>
      <c r="I632" s="22" t="s">
        <v>276</v>
      </c>
      <c r="J632" s="22" t="s">
        <v>81</v>
      </c>
      <c r="K632" s="19">
        <v>25333748.890000001</v>
      </c>
      <c r="L632" s="19" t="e">
        <f t="shared" si="189"/>
        <v>#REF!</v>
      </c>
      <c r="M632" s="54">
        <v>23315.3</v>
      </c>
    </row>
    <row r="633" spans="1:13" ht="18.75" customHeight="1">
      <c r="B633" s="4" t="s">
        <v>82</v>
      </c>
      <c r="C633" s="1" t="s">
        <v>139</v>
      </c>
      <c r="D633" s="1" t="s">
        <v>94</v>
      </c>
      <c r="E633" s="23" t="s">
        <v>59</v>
      </c>
      <c r="F633" s="23" t="s">
        <v>120</v>
      </c>
      <c r="G633" s="21" t="s">
        <v>109</v>
      </c>
      <c r="H633" s="21" t="s">
        <v>172</v>
      </c>
      <c r="I633" s="22" t="s">
        <v>276</v>
      </c>
      <c r="J633" s="22" t="s">
        <v>83</v>
      </c>
      <c r="K633" s="19">
        <v>25333748.890000001</v>
      </c>
      <c r="L633" s="19" t="e">
        <f>SUM(#REF!)</f>
        <v>#REF!</v>
      </c>
      <c r="M633" s="54">
        <v>23315.3</v>
      </c>
    </row>
    <row r="634" spans="1:13" ht="18" customHeight="1">
      <c r="B634" s="28" t="s">
        <v>102</v>
      </c>
      <c r="C634" s="15" t="s">
        <v>139</v>
      </c>
      <c r="D634" s="15" t="s">
        <v>94</v>
      </c>
      <c r="E634" s="12" t="s">
        <v>59</v>
      </c>
      <c r="F634" s="12" t="s">
        <v>103</v>
      </c>
      <c r="G634" s="13" t="s">
        <v>33</v>
      </c>
      <c r="H634" s="13" t="s">
        <v>172</v>
      </c>
      <c r="I634" s="8" t="s">
        <v>173</v>
      </c>
      <c r="J634" s="8"/>
      <c r="K634" s="31">
        <v>24690887.190000001</v>
      </c>
      <c r="L634" s="31">
        <f>L635</f>
        <v>0</v>
      </c>
      <c r="M634" s="55">
        <v>22949.3</v>
      </c>
    </row>
    <row r="635" spans="1:13" ht="15.75" customHeight="1">
      <c r="B635" s="2" t="s">
        <v>106</v>
      </c>
      <c r="C635" s="1" t="s">
        <v>139</v>
      </c>
      <c r="D635" s="1" t="s">
        <v>94</v>
      </c>
      <c r="E635" s="23" t="s">
        <v>59</v>
      </c>
      <c r="F635" s="23" t="s">
        <v>103</v>
      </c>
      <c r="G635" s="21" t="s">
        <v>49</v>
      </c>
      <c r="H635" s="21" t="s">
        <v>172</v>
      </c>
      <c r="I635" s="22" t="s">
        <v>173</v>
      </c>
      <c r="J635" s="26"/>
      <c r="K635" s="19">
        <v>24690887.190000001</v>
      </c>
      <c r="L635" s="19">
        <f t="shared" ref="L635" si="190">L636+L641</f>
        <v>0</v>
      </c>
      <c r="M635" s="54">
        <v>22949.3</v>
      </c>
    </row>
    <row r="636" spans="1:13" ht="27.75" customHeight="1">
      <c r="A636" s="5" t="s">
        <v>321</v>
      </c>
      <c r="B636" s="2" t="s">
        <v>165</v>
      </c>
      <c r="C636" s="1" t="s">
        <v>139</v>
      </c>
      <c r="D636" s="1" t="s">
        <v>94</v>
      </c>
      <c r="E636" s="23" t="s">
        <v>59</v>
      </c>
      <c r="F636" s="23" t="s">
        <v>103</v>
      </c>
      <c r="G636" s="21" t="s">
        <v>49</v>
      </c>
      <c r="H636" s="21" t="s">
        <v>172</v>
      </c>
      <c r="I636" s="22" t="s">
        <v>17</v>
      </c>
      <c r="J636" s="26"/>
      <c r="K636" s="19">
        <v>24518066.290000003</v>
      </c>
      <c r="L636" s="19">
        <f t="shared" ref="L636" si="191">L637+L639</f>
        <v>0</v>
      </c>
      <c r="M636" s="54">
        <v>22785</v>
      </c>
    </row>
    <row r="637" spans="1:13" ht="23.25" customHeight="1">
      <c r="B637" s="2" t="s">
        <v>242</v>
      </c>
      <c r="C637" s="1" t="s">
        <v>139</v>
      </c>
      <c r="D637" s="1" t="s">
        <v>94</v>
      </c>
      <c r="E637" s="23" t="s">
        <v>59</v>
      </c>
      <c r="F637" s="23" t="s">
        <v>103</v>
      </c>
      <c r="G637" s="21" t="s">
        <v>49</v>
      </c>
      <c r="H637" s="21" t="s">
        <v>172</v>
      </c>
      <c r="I637" s="22" t="s">
        <v>17</v>
      </c>
      <c r="J637" s="26">
        <v>200</v>
      </c>
      <c r="K637" s="19">
        <v>386373.8</v>
      </c>
      <c r="L637" s="19">
        <f t="shared" ref="L637" si="192">L638</f>
        <v>0</v>
      </c>
      <c r="M637" s="54">
        <v>343.3</v>
      </c>
    </row>
    <row r="638" spans="1:13" ht="22.5" customHeight="1">
      <c r="B638" s="2" t="s">
        <v>52</v>
      </c>
      <c r="C638" s="1" t="s">
        <v>139</v>
      </c>
      <c r="D638" s="1" t="s">
        <v>94</v>
      </c>
      <c r="E638" s="23" t="s">
        <v>59</v>
      </c>
      <c r="F638" s="23" t="s">
        <v>103</v>
      </c>
      <c r="G638" s="21" t="s">
        <v>49</v>
      </c>
      <c r="H638" s="21" t="s">
        <v>172</v>
      </c>
      <c r="I638" s="22" t="s">
        <v>17</v>
      </c>
      <c r="J638" s="26">
        <v>240</v>
      </c>
      <c r="K638" s="19">
        <v>386373.8</v>
      </c>
      <c r="L638" s="19"/>
      <c r="M638" s="54">
        <v>343.3</v>
      </c>
    </row>
    <row r="639" spans="1:13" ht="15.75" customHeight="1">
      <c r="B639" s="2" t="s">
        <v>75</v>
      </c>
      <c r="C639" s="1" t="s">
        <v>139</v>
      </c>
      <c r="D639" s="1" t="s">
        <v>94</v>
      </c>
      <c r="E639" s="23" t="s">
        <v>59</v>
      </c>
      <c r="F639" s="23" t="s">
        <v>103</v>
      </c>
      <c r="G639" s="21" t="s">
        <v>49</v>
      </c>
      <c r="H639" s="21" t="s">
        <v>172</v>
      </c>
      <c r="I639" s="22" t="s">
        <v>17</v>
      </c>
      <c r="J639" s="26">
        <v>300</v>
      </c>
      <c r="K639" s="19">
        <v>24131692.490000002</v>
      </c>
      <c r="L639" s="19">
        <f t="shared" ref="L639" si="193">L640</f>
        <v>0</v>
      </c>
      <c r="M639" s="54">
        <v>22441.7</v>
      </c>
    </row>
    <row r="640" spans="1:13" ht="13.5" customHeight="1">
      <c r="B640" s="2" t="s">
        <v>76</v>
      </c>
      <c r="C640" s="1" t="s">
        <v>139</v>
      </c>
      <c r="D640" s="1" t="s">
        <v>94</v>
      </c>
      <c r="E640" s="23" t="s">
        <v>59</v>
      </c>
      <c r="F640" s="23" t="s">
        <v>103</v>
      </c>
      <c r="G640" s="21" t="s">
        <v>49</v>
      </c>
      <c r="H640" s="21" t="s">
        <v>172</v>
      </c>
      <c r="I640" s="22" t="s">
        <v>17</v>
      </c>
      <c r="J640" s="26">
        <v>320</v>
      </c>
      <c r="K640" s="19">
        <v>24131692.490000002</v>
      </c>
      <c r="L640" s="19"/>
      <c r="M640" s="54">
        <v>22441.7</v>
      </c>
    </row>
    <row r="641" spans="1:13" ht="27.75" customHeight="1">
      <c r="A641" s="5" t="s">
        <v>306</v>
      </c>
      <c r="B641" s="2" t="s">
        <v>295</v>
      </c>
      <c r="C641" s="1" t="s">
        <v>139</v>
      </c>
      <c r="D641" s="1" t="s">
        <v>94</v>
      </c>
      <c r="E641" s="23" t="s">
        <v>59</v>
      </c>
      <c r="F641" s="23" t="s">
        <v>103</v>
      </c>
      <c r="G641" s="21" t="s">
        <v>49</v>
      </c>
      <c r="H641" s="21" t="s">
        <v>172</v>
      </c>
      <c r="I641" s="22" t="s">
        <v>203</v>
      </c>
      <c r="J641" s="26"/>
      <c r="K641" s="19">
        <v>172820.9</v>
      </c>
      <c r="L641" s="19">
        <f t="shared" ref="L641" si="194">L642+L644</f>
        <v>0</v>
      </c>
      <c r="M641" s="54">
        <v>164.3</v>
      </c>
    </row>
    <row r="642" spans="1:13" ht="24.75" customHeight="1">
      <c r="B642" s="2" t="s">
        <v>242</v>
      </c>
      <c r="C642" s="1" t="s">
        <v>139</v>
      </c>
      <c r="D642" s="1" t="s">
        <v>94</v>
      </c>
      <c r="E642" s="23" t="s">
        <v>59</v>
      </c>
      <c r="F642" s="23" t="s">
        <v>103</v>
      </c>
      <c r="G642" s="21" t="s">
        <v>49</v>
      </c>
      <c r="H642" s="21" t="s">
        <v>172</v>
      </c>
      <c r="I642" s="22" t="s">
        <v>203</v>
      </c>
      <c r="J642" s="26">
        <v>200</v>
      </c>
      <c r="K642" s="19">
        <v>2600</v>
      </c>
      <c r="L642" s="19">
        <f t="shared" ref="L642" si="195">L643</f>
        <v>0</v>
      </c>
      <c r="M642" s="54">
        <v>2.5</v>
      </c>
    </row>
    <row r="643" spans="1:13" ht="24" customHeight="1">
      <c r="B643" s="2" t="s">
        <v>52</v>
      </c>
      <c r="C643" s="1" t="s">
        <v>139</v>
      </c>
      <c r="D643" s="1" t="s">
        <v>94</v>
      </c>
      <c r="E643" s="23" t="s">
        <v>59</v>
      </c>
      <c r="F643" s="23" t="s">
        <v>103</v>
      </c>
      <c r="G643" s="21" t="s">
        <v>49</v>
      </c>
      <c r="H643" s="21" t="s">
        <v>172</v>
      </c>
      <c r="I643" s="22" t="s">
        <v>203</v>
      </c>
      <c r="J643" s="26">
        <v>240</v>
      </c>
      <c r="K643" s="19">
        <v>2600</v>
      </c>
      <c r="L643" s="19"/>
      <c r="M643" s="54">
        <v>2.5</v>
      </c>
    </row>
    <row r="644" spans="1:13" ht="13.5" customHeight="1">
      <c r="B644" s="2" t="s">
        <v>75</v>
      </c>
      <c r="C644" s="1" t="s">
        <v>139</v>
      </c>
      <c r="D644" s="1" t="s">
        <v>94</v>
      </c>
      <c r="E644" s="23" t="s">
        <v>59</v>
      </c>
      <c r="F644" s="23" t="s">
        <v>103</v>
      </c>
      <c r="G644" s="21" t="s">
        <v>49</v>
      </c>
      <c r="H644" s="21" t="s">
        <v>172</v>
      </c>
      <c r="I644" s="22" t="s">
        <v>203</v>
      </c>
      <c r="J644" s="26">
        <v>300</v>
      </c>
      <c r="K644" s="19">
        <v>170220.9</v>
      </c>
      <c r="L644" s="19">
        <f t="shared" ref="L644" si="196">L645</f>
        <v>0</v>
      </c>
      <c r="M644" s="54">
        <v>161.80000000000001</v>
      </c>
    </row>
    <row r="645" spans="1:13" ht="22.5" customHeight="1">
      <c r="B645" s="2" t="s">
        <v>76</v>
      </c>
      <c r="C645" s="1" t="s">
        <v>139</v>
      </c>
      <c r="D645" s="1" t="s">
        <v>94</v>
      </c>
      <c r="E645" s="23" t="s">
        <v>59</v>
      </c>
      <c r="F645" s="23" t="s">
        <v>103</v>
      </c>
      <c r="G645" s="21" t="s">
        <v>49</v>
      </c>
      <c r="H645" s="21" t="s">
        <v>172</v>
      </c>
      <c r="I645" s="22" t="s">
        <v>203</v>
      </c>
      <c r="J645" s="26">
        <v>320</v>
      </c>
      <c r="K645" s="19">
        <v>170220.9</v>
      </c>
      <c r="L645" s="19"/>
      <c r="M645" s="54">
        <v>161.80000000000001</v>
      </c>
    </row>
    <row r="646" spans="1:13" ht="15.75" customHeight="1">
      <c r="B646" s="28" t="s">
        <v>166</v>
      </c>
      <c r="C646" s="15" t="s">
        <v>139</v>
      </c>
      <c r="D646" s="15" t="s">
        <v>94</v>
      </c>
      <c r="E646" s="15" t="s">
        <v>63</v>
      </c>
      <c r="F646" s="72"/>
      <c r="G646" s="73"/>
      <c r="H646" s="73"/>
      <c r="I646" s="74"/>
      <c r="J646" s="1"/>
      <c r="K646" s="29">
        <v>18787878.450000003</v>
      </c>
      <c r="L646" s="29" t="e">
        <f>L647+L659</f>
        <v>#REF!</v>
      </c>
      <c r="M646" s="56">
        <v>18781.699999999997</v>
      </c>
    </row>
    <row r="647" spans="1:13" ht="27" customHeight="1">
      <c r="B647" s="30" t="s">
        <v>393</v>
      </c>
      <c r="C647" s="15" t="s">
        <v>139</v>
      </c>
      <c r="D647" s="15" t="s">
        <v>94</v>
      </c>
      <c r="E647" s="12" t="s">
        <v>63</v>
      </c>
      <c r="F647" s="12" t="s">
        <v>30</v>
      </c>
      <c r="G647" s="13" t="s">
        <v>33</v>
      </c>
      <c r="H647" s="13" t="s">
        <v>172</v>
      </c>
      <c r="I647" s="8" t="s">
        <v>173</v>
      </c>
      <c r="J647" s="8"/>
      <c r="K647" s="31">
        <v>18518612.270000003</v>
      </c>
      <c r="L647" s="31" t="e">
        <f t="shared" ref="L647" si="197">L648</f>
        <v>#REF!</v>
      </c>
      <c r="M647" s="55">
        <v>18512.399999999998</v>
      </c>
    </row>
    <row r="648" spans="1:13" ht="37.5" customHeight="1">
      <c r="B648" s="2" t="s">
        <v>394</v>
      </c>
      <c r="C648" s="1" t="s">
        <v>139</v>
      </c>
      <c r="D648" s="1" t="s">
        <v>94</v>
      </c>
      <c r="E648" s="23" t="s">
        <v>63</v>
      </c>
      <c r="F648" s="23" t="s">
        <v>30</v>
      </c>
      <c r="G648" s="21" t="s">
        <v>35</v>
      </c>
      <c r="H648" s="21" t="s">
        <v>172</v>
      </c>
      <c r="I648" s="22" t="s">
        <v>173</v>
      </c>
      <c r="J648" s="22"/>
      <c r="K648" s="19">
        <v>18518612.270000003</v>
      </c>
      <c r="L648" s="19" t="e">
        <f>L649+L654</f>
        <v>#REF!</v>
      </c>
      <c r="M648" s="54">
        <v>18512.399999999998</v>
      </c>
    </row>
    <row r="649" spans="1:13" ht="16.5" customHeight="1">
      <c r="A649" s="5" t="s">
        <v>323</v>
      </c>
      <c r="B649" s="2" t="s">
        <v>167</v>
      </c>
      <c r="C649" s="1" t="s">
        <v>139</v>
      </c>
      <c r="D649" s="1" t="s">
        <v>94</v>
      </c>
      <c r="E649" s="23" t="s">
        <v>63</v>
      </c>
      <c r="F649" s="23" t="s">
        <v>30</v>
      </c>
      <c r="G649" s="21" t="s">
        <v>35</v>
      </c>
      <c r="H649" s="21" t="s">
        <v>172</v>
      </c>
      <c r="I649" s="22" t="s">
        <v>14</v>
      </c>
      <c r="J649" s="26"/>
      <c r="K649" s="19">
        <v>738703.01</v>
      </c>
      <c r="L649" s="19" t="e">
        <f>L650+L652</f>
        <v>#REF!</v>
      </c>
      <c r="M649" s="54">
        <v>737.59999999999991</v>
      </c>
    </row>
    <row r="650" spans="1:13" ht="40.5" customHeight="1">
      <c r="B650" s="2" t="s">
        <v>36</v>
      </c>
      <c r="C650" s="1" t="s">
        <v>139</v>
      </c>
      <c r="D650" s="1" t="s">
        <v>94</v>
      </c>
      <c r="E650" s="23" t="s">
        <v>63</v>
      </c>
      <c r="F650" s="23" t="s">
        <v>30</v>
      </c>
      <c r="G650" s="21" t="s">
        <v>35</v>
      </c>
      <c r="H650" s="21" t="s">
        <v>172</v>
      </c>
      <c r="I650" s="22" t="s">
        <v>14</v>
      </c>
      <c r="J650" s="26">
        <v>100</v>
      </c>
      <c r="K650" s="19">
        <v>718099.2</v>
      </c>
      <c r="L650" s="19" t="e">
        <f t="shared" ref="L650" si="198">L651</f>
        <v>#REF!</v>
      </c>
      <c r="M650" s="54">
        <v>718.09999999999991</v>
      </c>
    </row>
    <row r="651" spans="1:13" ht="15" customHeight="1">
      <c r="B651" s="2" t="s">
        <v>38</v>
      </c>
      <c r="C651" s="1" t="s">
        <v>139</v>
      </c>
      <c r="D651" s="1" t="s">
        <v>94</v>
      </c>
      <c r="E651" s="23" t="s">
        <v>63</v>
      </c>
      <c r="F651" s="23" t="s">
        <v>30</v>
      </c>
      <c r="G651" s="21" t="s">
        <v>35</v>
      </c>
      <c r="H651" s="21" t="s">
        <v>172</v>
      </c>
      <c r="I651" s="22" t="s">
        <v>14</v>
      </c>
      <c r="J651" s="26">
        <v>120</v>
      </c>
      <c r="K651" s="19">
        <v>718099.2</v>
      </c>
      <c r="L651" s="19" t="e">
        <f>SUM(#REF!)</f>
        <v>#REF!</v>
      </c>
      <c r="M651" s="54">
        <v>718.09999999999991</v>
      </c>
    </row>
    <row r="652" spans="1:13" ht="23.25" customHeight="1">
      <c r="B652" s="2" t="s">
        <v>242</v>
      </c>
      <c r="C652" s="1" t="s">
        <v>139</v>
      </c>
      <c r="D652" s="1" t="s">
        <v>94</v>
      </c>
      <c r="E652" s="23" t="s">
        <v>63</v>
      </c>
      <c r="F652" s="23" t="s">
        <v>30</v>
      </c>
      <c r="G652" s="21" t="s">
        <v>35</v>
      </c>
      <c r="H652" s="21" t="s">
        <v>172</v>
      </c>
      <c r="I652" s="22" t="s">
        <v>14</v>
      </c>
      <c r="J652" s="26">
        <v>200</v>
      </c>
      <c r="K652" s="19">
        <v>20603.810000000001</v>
      </c>
      <c r="L652" s="19" t="e">
        <f t="shared" ref="L652" si="199">L653</f>
        <v>#REF!</v>
      </c>
      <c r="M652" s="54">
        <v>19.5</v>
      </c>
    </row>
    <row r="653" spans="1:13" ht="22.5" customHeight="1">
      <c r="B653" s="2" t="s">
        <v>52</v>
      </c>
      <c r="C653" s="1" t="s">
        <v>139</v>
      </c>
      <c r="D653" s="1" t="s">
        <v>94</v>
      </c>
      <c r="E653" s="23" t="s">
        <v>63</v>
      </c>
      <c r="F653" s="23" t="s">
        <v>30</v>
      </c>
      <c r="G653" s="21" t="s">
        <v>35</v>
      </c>
      <c r="H653" s="21" t="s">
        <v>172</v>
      </c>
      <c r="I653" s="22" t="s">
        <v>14</v>
      </c>
      <c r="J653" s="26">
        <v>240</v>
      </c>
      <c r="K653" s="19">
        <v>20603.810000000001</v>
      </c>
      <c r="L653" s="19" t="e">
        <f>SUM(#REF!)</f>
        <v>#REF!</v>
      </c>
      <c r="M653" s="54">
        <v>19.5</v>
      </c>
    </row>
    <row r="654" spans="1:13" s="14" customFormat="1" ht="24" customHeight="1">
      <c r="B654" s="3" t="s">
        <v>168</v>
      </c>
      <c r="C654" s="1" t="s">
        <v>139</v>
      </c>
      <c r="D654" s="1" t="s">
        <v>94</v>
      </c>
      <c r="E654" s="23" t="s">
        <v>63</v>
      </c>
      <c r="F654" s="23" t="s">
        <v>30</v>
      </c>
      <c r="G654" s="21" t="s">
        <v>35</v>
      </c>
      <c r="H654" s="21" t="s">
        <v>172</v>
      </c>
      <c r="I654" s="22" t="s">
        <v>204</v>
      </c>
      <c r="J654" s="22"/>
      <c r="K654" s="19">
        <v>17779909.260000002</v>
      </c>
      <c r="L654" s="19" t="e">
        <f>L655+L657</f>
        <v>#REF!</v>
      </c>
      <c r="M654" s="54">
        <v>17774.8</v>
      </c>
    </row>
    <row r="655" spans="1:13" ht="35.25" customHeight="1">
      <c r="B655" s="2" t="s">
        <v>36</v>
      </c>
      <c r="C655" s="1" t="s">
        <v>139</v>
      </c>
      <c r="D655" s="1" t="s">
        <v>94</v>
      </c>
      <c r="E655" s="23" t="s">
        <v>63</v>
      </c>
      <c r="F655" s="23" t="s">
        <v>30</v>
      </c>
      <c r="G655" s="21" t="s">
        <v>35</v>
      </c>
      <c r="H655" s="21" t="s">
        <v>172</v>
      </c>
      <c r="I655" s="22" t="s">
        <v>204</v>
      </c>
      <c r="J655" s="22" t="s">
        <v>37</v>
      </c>
      <c r="K655" s="19">
        <v>17269274.780000001</v>
      </c>
      <c r="L655" s="19" t="e">
        <f t="shared" ref="L655" si="200">L656</f>
        <v>#REF!</v>
      </c>
      <c r="M655" s="54">
        <v>17269.3</v>
      </c>
    </row>
    <row r="656" spans="1:13" ht="16.5" customHeight="1">
      <c r="B656" s="2" t="s">
        <v>38</v>
      </c>
      <c r="C656" s="1" t="s">
        <v>139</v>
      </c>
      <c r="D656" s="1" t="s">
        <v>94</v>
      </c>
      <c r="E656" s="23" t="s">
        <v>63</v>
      </c>
      <c r="F656" s="23" t="s">
        <v>30</v>
      </c>
      <c r="G656" s="21" t="s">
        <v>35</v>
      </c>
      <c r="H656" s="21" t="s">
        <v>172</v>
      </c>
      <c r="I656" s="22" t="s">
        <v>204</v>
      </c>
      <c r="J656" s="22" t="s">
        <v>39</v>
      </c>
      <c r="K656" s="19">
        <v>17269274.780000001</v>
      </c>
      <c r="L656" s="19" t="e">
        <f>SUM(#REF!)</f>
        <v>#REF!</v>
      </c>
      <c r="M656" s="54">
        <v>17269.3</v>
      </c>
    </row>
    <row r="657" spans="1:13" ht="23.25" customHeight="1">
      <c r="B657" s="2" t="s">
        <v>242</v>
      </c>
      <c r="C657" s="1" t="s">
        <v>139</v>
      </c>
      <c r="D657" s="1" t="s">
        <v>94</v>
      </c>
      <c r="E657" s="23" t="s">
        <v>63</v>
      </c>
      <c r="F657" s="23" t="s">
        <v>30</v>
      </c>
      <c r="G657" s="21" t="s">
        <v>35</v>
      </c>
      <c r="H657" s="21" t="s">
        <v>172</v>
      </c>
      <c r="I657" s="22" t="s">
        <v>204</v>
      </c>
      <c r="J657" s="22" t="s">
        <v>51</v>
      </c>
      <c r="K657" s="19">
        <v>510634.48</v>
      </c>
      <c r="L657" s="19" t="e">
        <f t="shared" ref="L657" si="201">L658</f>
        <v>#REF!</v>
      </c>
      <c r="M657" s="54">
        <v>505.5</v>
      </c>
    </row>
    <row r="658" spans="1:13" ht="20.25" customHeight="1">
      <c r="B658" s="2" t="s">
        <v>52</v>
      </c>
      <c r="C658" s="1" t="s">
        <v>139</v>
      </c>
      <c r="D658" s="1" t="s">
        <v>94</v>
      </c>
      <c r="E658" s="23" t="s">
        <v>63</v>
      </c>
      <c r="F658" s="23" t="s">
        <v>30</v>
      </c>
      <c r="G658" s="21" t="s">
        <v>35</v>
      </c>
      <c r="H658" s="21" t="s">
        <v>172</v>
      </c>
      <c r="I658" s="22" t="s">
        <v>204</v>
      </c>
      <c r="J658" s="22" t="s">
        <v>53</v>
      </c>
      <c r="K658" s="19">
        <v>510634.48</v>
      </c>
      <c r="L658" s="19" t="e">
        <f>SUM(#REF!)</f>
        <v>#REF!</v>
      </c>
      <c r="M658" s="54">
        <v>505.5</v>
      </c>
    </row>
    <row r="659" spans="1:13" ht="24">
      <c r="B659" s="33" t="s">
        <v>24</v>
      </c>
      <c r="C659" s="15" t="s">
        <v>139</v>
      </c>
      <c r="D659" s="15" t="s">
        <v>94</v>
      </c>
      <c r="E659" s="12" t="s">
        <v>63</v>
      </c>
      <c r="F659" s="12" t="s">
        <v>25</v>
      </c>
      <c r="G659" s="13" t="s">
        <v>33</v>
      </c>
      <c r="H659" s="13" t="s">
        <v>172</v>
      </c>
      <c r="I659" s="8" t="s">
        <v>173</v>
      </c>
      <c r="J659" s="8"/>
      <c r="K659" s="31">
        <v>269266.18000000005</v>
      </c>
      <c r="L659" s="31" t="e">
        <f t="shared" ref="L659:L661" si="202">L660</f>
        <v>#REF!</v>
      </c>
      <c r="M659" s="55">
        <v>269.3</v>
      </c>
    </row>
    <row r="660" spans="1:13" ht="15.75" customHeight="1">
      <c r="A660" s="5" t="s">
        <v>341</v>
      </c>
      <c r="B660" s="3" t="s">
        <v>342</v>
      </c>
      <c r="C660" s="1" t="s">
        <v>139</v>
      </c>
      <c r="D660" s="1" t="s">
        <v>94</v>
      </c>
      <c r="E660" s="23" t="s">
        <v>63</v>
      </c>
      <c r="F660" s="34" t="s">
        <v>25</v>
      </c>
      <c r="G660" s="35" t="s">
        <v>33</v>
      </c>
      <c r="H660" s="35" t="s">
        <v>172</v>
      </c>
      <c r="I660" s="36" t="s">
        <v>340</v>
      </c>
      <c r="J660" s="36"/>
      <c r="K660" s="19">
        <v>269266.18000000005</v>
      </c>
      <c r="L660" s="19" t="e">
        <f t="shared" si="202"/>
        <v>#REF!</v>
      </c>
      <c r="M660" s="54">
        <v>269.3</v>
      </c>
    </row>
    <row r="661" spans="1:13" ht="24.75" customHeight="1">
      <c r="B661" s="2" t="s">
        <v>36</v>
      </c>
      <c r="C661" s="1" t="s">
        <v>139</v>
      </c>
      <c r="D661" s="1" t="s">
        <v>94</v>
      </c>
      <c r="E661" s="23" t="s">
        <v>63</v>
      </c>
      <c r="F661" s="23" t="s">
        <v>25</v>
      </c>
      <c r="G661" s="21" t="s">
        <v>33</v>
      </c>
      <c r="H661" s="21" t="s">
        <v>172</v>
      </c>
      <c r="I661" s="22" t="s">
        <v>340</v>
      </c>
      <c r="J661" s="26">
        <v>100</v>
      </c>
      <c r="K661" s="19">
        <v>269266.18000000005</v>
      </c>
      <c r="L661" s="19" t="e">
        <f t="shared" si="202"/>
        <v>#REF!</v>
      </c>
      <c r="M661" s="54">
        <v>269.3</v>
      </c>
    </row>
    <row r="662" spans="1:13" ht="15.75" customHeight="1">
      <c r="B662" s="2" t="s">
        <v>38</v>
      </c>
      <c r="C662" s="1" t="s">
        <v>139</v>
      </c>
      <c r="D662" s="1" t="s">
        <v>94</v>
      </c>
      <c r="E662" s="23" t="s">
        <v>63</v>
      </c>
      <c r="F662" s="23" t="s">
        <v>25</v>
      </c>
      <c r="G662" s="21" t="s">
        <v>33</v>
      </c>
      <c r="H662" s="21" t="s">
        <v>172</v>
      </c>
      <c r="I662" s="22" t="s">
        <v>340</v>
      </c>
      <c r="J662" s="26">
        <v>120</v>
      </c>
      <c r="K662" s="19">
        <v>269266.18000000005</v>
      </c>
      <c r="L662" s="19" t="e">
        <f>SUM(#REF!)</f>
        <v>#REF!</v>
      </c>
      <c r="M662" s="54">
        <v>269.3</v>
      </c>
    </row>
    <row r="663" spans="1:13" ht="14.25" customHeight="1">
      <c r="B663" s="28" t="s">
        <v>137</v>
      </c>
      <c r="C663" s="15" t="s">
        <v>139</v>
      </c>
      <c r="D663" s="15" t="s">
        <v>69</v>
      </c>
      <c r="E663" s="15"/>
      <c r="F663" s="61"/>
      <c r="G663" s="62"/>
      <c r="H663" s="62"/>
      <c r="I663" s="63"/>
      <c r="J663" s="15"/>
      <c r="K663" s="29">
        <v>28751544.5</v>
      </c>
      <c r="L663" s="29" t="e">
        <f>L664+L671</f>
        <v>#REF!</v>
      </c>
      <c r="M663" s="56">
        <v>28744.5</v>
      </c>
    </row>
    <row r="664" spans="1:13" ht="15.75" customHeight="1">
      <c r="B664" s="32" t="s">
        <v>169</v>
      </c>
      <c r="C664" s="15" t="s">
        <v>139</v>
      </c>
      <c r="D664" s="15" t="s">
        <v>69</v>
      </c>
      <c r="E664" s="15" t="s">
        <v>30</v>
      </c>
      <c r="F664" s="61"/>
      <c r="G664" s="62"/>
      <c r="H664" s="62"/>
      <c r="I664" s="63"/>
      <c r="J664" s="15"/>
      <c r="K664" s="29">
        <v>571946.09000000008</v>
      </c>
      <c r="L664" s="29" t="e">
        <f t="shared" ref="L664:L669" si="203">L665</f>
        <v>#REF!</v>
      </c>
      <c r="M664" s="56">
        <v>570.9</v>
      </c>
    </row>
    <row r="665" spans="1:13" s="14" customFormat="1" ht="30.75" customHeight="1">
      <c r="B665" s="33" t="s">
        <v>410</v>
      </c>
      <c r="C665" s="15" t="s">
        <v>139</v>
      </c>
      <c r="D665" s="15" t="s">
        <v>69</v>
      </c>
      <c r="E665" s="12" t="s">
        <v>30</v>
      </c>
      <c r="F665" s="12" t="s">
        <v>152</v>
      </c>
      <c r="G665" s="13" t="s">
        <v>33</v>
      </c>
      <c r="H665" s="13" t="s">
        <v>172</v>
      </c>
      <c r="I665" s="8" t="s">
        <v>173</v>
      </c>
      <c r="J665" s="8"/>
      <c r="K665" s="31">
        <v>571946.09000000008</v>
      </c>
      <c r="L665" s="31" t="e">
        <f t="shared" si="203"/>
        <v>#REF!</v>
      </c>
      <c r="M665" s="55">
        <v>570.9</v>
      </c>
    </row>
    <row r="666" spans="1:13" ht="17.25" customHeight="1">
      <c r="A666" s="5" t="s">
        <v>328</v>
      </c>
      <c r="B666" s="3" t="s">
        <v>170</v>
      </c>
      <c r="C666" s="1" t="s">
        <v>139</v>
      </c>
      <c r="D666" s="1" t="s">
        <v>69</v>
      </c>
      <c r="E666" s="23" t="s">
        <v>30</v>
      </c>
      <c r="F666" s="34" t="s">
        <v>152</v>
      </c>
      <c r="G666" s="35" t="s">
        <v>33</v>
      </c>
      <c r="H666" s="35" t="s">
        <v>172</v>
      </c>
      <c r="I666" s="36" t="s">
        <v>205</v>
      </c>
      <c r="J666" s="36"/>
      <c r="K666" s="19">
        <v>571946.09000000008</v>
      </c>
      <c r="L666" s="19" t="e">
        <f>L669+L667</f>
        <v>#REF!</v>
      </c>
      <c r="M666" s="54">
        <v>570.9</v>
      </c>
    </row>
    <row r="667" spans="1:13" ht="15.75" customHeight="1">
      <c r="A667" s="7" t="s">
        <v>318</v>
      </c>
      <c r="B667" s="4" t="s">
        <v>75</v>
      </c>
      <c r="C667" s="1" t="s">
        <v>139</v>
      </c>
      <c r="D667" s="1" t="s">
        <v>69</v>
      </c>
      <c r="E667" s="23" t="s">
        <v>30</v>
      </c>
      <c r="F667" s="23" t="s">
        <v>152</v>
      </c>
      <c r="G667" s="21" t="s">
        <v>33</v>
      </c>
      <c r="H667" s="21" t="s">
        <v>172</v>
      </c>
      <c r="I667" s="22" t="s">
        <v>205</v>
      </c>
      <c r="J667" s="22" t="s">
        <v>108</v>
      </c>
      <c r="K667" s="19">
        <v>64818</v>
      </c>
      <c r="L667" s="19" t="e">
        <f t="shared" ref="L667" si="204">L668</f>
        <v>#REF!</v>
      </c>
      <c r="M667" s="54">
        <v>64.8</v>
      </c>
    </row>
    <row r="668" spans="1:13" ht="22.5" customHeight="1">
      <c r="A668" s="7"/>
      <c r="B668" s="50" t="s">
        <v>76</v>
      </c>
      <c r="C668" s="1" t="s">
        <v>139</v>
      </c>
      <c r="D668" s="1" t="s">
        <v>69</v>
      </c>
      <c r="E668" s="23" t="s">
        <v>30</v>
      </c>
      <c r="F668" s="23" t="s">
        <v>152</v>
      </c>
      <c r="G668" s="21" t="s">
        <v>33</v>
      </c>
      <c r="H668" s="21" t="s">
        <v>172</v>
      </c>
      <c r="I668" s="21" t="s">
        <v>205</v>
      </c>
      <c r="J668" s="1" t="s">
        <v>217</v>
      </c>
      <c r="K668" s="19">
        <v>64818</v>
      </c>
      <c r="L668" s="19" t="e">
        <f>#REF!</f>
        <v>#REF!</v>
      </c>
      <c r="M668" s="54">
        <v>64.8</v>
      </c>
    </row>
    <row r="669" spans="1:13" ht="28.5" customHeight="1">
      <c r="B669" s="4" t="s">
        <v>80</v>
      </c>
      <c r="C669" s="1" t="s">
        <v>139</v>
      </c>
      <c r="D669" s="1" t="s">
        <v>69</v>
      </c>
      <c r="E669" s="23" t="s">
        <v>30</v>
      </c>
      <c r="F669" s="23" t="s">
        <v>152</v>
      </c>
      <c r="G669" s="21" t="s">
        <v>33</v>
      </c>
      <c r="H669" s="21" t="s">
        <v>172</v>
      </c>
      <c r="I669" s="22" t="s">
        <v>205</v>
      </c>
      <c r="J669" s="22" t="s">
        <v>81</v>
      </c>
      <c r="K669" s="19">
        <v>507128.09</v>
      </c>
      <c r="L669" s="19" t="e">
        <f t="shared" si="203"/>
        <v>#REF!</v>
      </c>
      <c r="M669" s="54">
        <v>506.09999999999997</v>
      </c>
    </row>
    <row r="670" spans="1:13" ht="15" customHeight="1">
      <c r="B670" s="4" t="s">
        <v>82</v>
      </c>
      <c r="C670" s="1" t="s">
        <v>139</v>
      </c>
      <c r="D670" s="1" t="s">
        <v>69</v>
      </c>
      <c r="E670" s="23" t="s">
        <v>30</v>
      </c>
      <c r="F670" s="23" t="s">
        <v>152</v>
      </c>
      <c r="G670" s="21" t="s">
        <v>33</v>
      </c>
      <c r="H670" s="21" t="s">
        <v>172</v>
      </c>
      <c r="I670" s="22" t="s">
        <v>205</v>
      </c>
      <c r="J670" s="22" t="s">
        <v>83</v>
      </c>
      <c r="K670" s="19">
        <v>507128.09</v>
      </c>
      <c r="L670" s="19" t="e">
        <f>SUM(#REF!)</f>
        <v>#REF!</v>
      </c>
      <c r="M670" s="54">
        <v>506.09999999999997</v>
      </c>
    </row>
    <row r="671" spans="1:13" ht="15.75" customHeight="1">
      <c r="B671" s="32" t="s">
        <v>138</v>
      </c>
      <c r="C671" s="15" t="s">
        <v>139</v>
      </c>
      <c r="D671" s="15" t="s">
        <v>69</v>
      </c>
      <c r="E671" s="15" t="s">
        <v>32</v>
      </c>
      <c r="F671" s="61"/>
      <c r="G671" s="62"/>
      <c r="H671" s="62"/>
      <c r="I671" s="63"/>
      <c r="J671" s="15"/>
      <c r="K671" s="29">
        <v>28179598.41</v>
      </c>
      <c r="L671" s="29" t="e">
        <f>L672+L689</f>
        <v>#REF!</v>
      </c>
      <c r="M671" s="56">
        <v>28173.599999999999</v>
      </c>
    </row>
    <row r="672" spans="1:13" s="14" customFormat="1" ht="28.5" customHeight="1">
      <c r="B672" s="33" t="s">
        <v>410</v>
      </c>
      <c r="C672" s="15" t="s">
        <v>139</v>
      </c>
      <c r="D672" s="15" t="s">
        <v>69</v>
      </c>
      <c r="E672" s="12" t="s">
        <v>32</v>
      </c>
      <c r="F672" s="12" t="s">
        <v>152</v>
      </c>
      <c r="G672" s="13" t="s">
        <v>33</v>
      </c>
      <c r="H672" s="13" t="s">
        <v>172</v>
      </c>
      <c r="I672" s="8" t="s">
        <v>173</v>
      </c>
      <c r="J672" s="8"/>
      <c r="K672" s="31">
        <v>28079566.949999999</v>
      </c>
      <c r="L672" s="31" t="e">
        <f>L676+L679+L682+L685+L673</f>
        <v>#REF!</v>
      </c>
      <c r="M672" s="55">
        <v>28073.599999999999</v>
      </c>
    </row>
    <row r="673" spans="1:13" ht="15.75" customHeight="1">
      <c r="B673" s="3" t="s">
        <v>359</v>
      </c>
      <c r="C673" s="1" t="s">
        <v>139</v>
      </c>
      <c r="D673" s="1" t="s">
        <v>69</v>
      </c>
      <c r="E673" s="23" t="s">
        <v>32</v>
      </c>
      <c r="F673" s="34" t="s">
        <v>152</v>
      </c>
      <c r="G673" s="35" t="s">
        <v>33</v>
      </c>
      <c r="H673" s="35" t="s">
        <v>172</v>
      </c>
      <c r="I673" s="36" t="s">
        <v>358</v>
      </c>
      <c r="J673" s="36"/>
      <c r="K673" s="39">
        <v>255512</v>
      </c>
      <c r="L673" s="39" t="e">
        <f t="shared" ref="L673:L674" si="205">L674</f>
        <v>#REF!</v>
      </c>
      <c r="M673" s="53">
        <v>255.5</v>
      </c>
    </row>
    <row r="674" spans="1:13" ht="22.5" customHeight="1">
      <c r="B674" s="4" t="s">
        <v>80</v>
      </c>
      <c r="C674" s="1" t="s">
        <v>139</v>
      </c>
      <c r="D674" s="1" t="s">
        <v>69</v>
      </c>
      <c r="E674" s="23" t="s">
        <v>32</v>
      </c>
      <c r="F674" s="23" t="s">
        <v>152</v>
      </c>
      <c r="G674" s="21" t="s">
        <v>33</v>
      </c>
      <c r="H674" s="21" t="s">
        <v>172</v>
      </c>
      <c r="I674" s="22" t="s">
        <v>358</v>
      </c>
      <c r="J674" s="22" t="s">
        <v>81</v>
      </c>
      <c r="K674" s="19">
        <v>255512</v>
      </c>
      <c r="L674" s="19" t="e">
        <f t="shared" si="205"/>
        <v>#REF!</v>
      </c>
      <c r="M674" s="54">
        <v>255.5</v>
      </c>
    </row>
    <row r="675" spans="1:13" ht="14.25" customHeight="1">
      <c r="A675" s="7" t="s">
        <v>318</v>
      </c>
      <c r="B675" s="4" t="s">
        <v>82</v>
      </c>
      <c r="C675" s="1" t="s">
        <v>139</v>
      </c>
      <c r="D675" s="1" t="s">
        <v>69</v>
      </c>
      <c r="E675" s="23" t="s">
        <v>32</v>
      </c>
      <c r="F675" s="23" t="s">
        <v>152</v>
      </c>
      <c r="G675" s="21" t="s">
        <v>33</v>
      </c>
      <c r="H675" s="21" t="s">
        <v>172</v>
      </c>
      <c r="I675" s="22" t="s">
        <v>358</v>
      </c>
      <c r="J675" s="22" t="s">
        <v>83</v>
      </c>
      <c r="K675" s="19">
        <v>255512</v>
      </c>
      <c r="L675" s="19" t="e">
        <f>SUM(#REF!)</f>
        <v>#REF!</v>
      </c>
      <c r="M675" s="54">
        <v>255.5</v>
      </c>
    </row>
    <row r="676" spans="1:13" ht="15.75" customHeight="1">
      <c r="B676" s="3" t="s">
        <v>79</v>
      </c>
      <c r="C676" s="1" t="s">
        <v>139</v>
      </c>
      <c r="D676" s="1" t="s">
        <v>69</v>
      </c>
      <c r="E676" s="23" t="s">
        <v>32</v>
      </c>
      <c r="F676" s="34" t="s">
        <v>152</v>
      </c>
      <c r="G676" s="35" t="s">
        <v>33</v>
      </c>
      <c r="H676" s="35" t="s">
        <v>172</v>
      </c>
      <c r="I676" s="36" t="s">
        <v>182</v>
      </c>
      <c r="J676" s="36"/>
      <c r="K676" s="39">
        <v>20041515.949999999</v>
      </c>
      <c r="L676" s="39" t="e">
        <f t="shared" ref="L676:L677" si="206">L677</f>
        <v>#REF!</v>
      </c>
      <c r="M676" s="53">
        <v>20041.5</v>
      </c>
    </row>
    <row r="677" spans="1:13" ht="22.5" customHeight="1">
      <c r="B677" s="4" t="s">
        <v>80</v>
      </c>
      <c r="C677" s="1" t="s">
        <v>139</v>
      </c>
      <c r="D677" s="1" t="s">
        <v>69</v>
      </c>
      <c r="E677" s="23" t="s">
        <v>32</v>
      </c>
      <c r="F677" s="23" t="s">
        <v>152</v>
      </c>
      <c r="G677" s="21" t="s">
        <v>33</v>
      </c>
      <c r="H677" s="21" t="s">
        <v>172</v>
      </c>
      <c r="I677" s="22" t="s">
        <v>182</v>
      </c>
      <c r="J677" s="22" t="s">
        <v>81</v>
      </c>
      <c r="K677" s="19">
        <v>20041515.949999999</v>
      </c>
      <c r="L677" s="19" t="e">
        <f t="shared" si="206"/>
        <v>#REF!</v>
      </c>
      <c r="M677" s="54">
        <v>20041.5</v>
      </c>
    </row>
    <row r="678" spans="1:13" ht="14.25" customHeight="1">
      <c r="A678" s="7" t="s">
        <v>318</v>
      </c>
      <c r="B678" s="4" t="s">
        <v>82</v>
      </c>
      <c r="C678" s="1" t="s">
        <v>139</v>
      </c>
      <c r="D678" s="1" t="s">
        <v>69</v>
      </c>
      <c r="E678" s="23" t="s">
        <v>32</v>
      </c>
      <c r="F678" s="23" t="s">
        <v>152</v>
      </c>
      <c r="G678" s="21" t="s">
        <v>33</v>
      </c>
      <c r="H678" s="21" t="s">
        <v>172</v>
      </c>
      <c r="I678" s="22" t="s">
        <v>182</v>
      </c>
      <c r="J678" s="22" t="s">
        <v>83</v>
      </c>
      <c r="K678" s="19">
        <v>20041515.949999999</v>
      </c>
      <c r="L678" s="19" t="e">
        <f>SUM(#REF!)</f>
        <v>#REF!</v>
      </c>
      <c r="M678" s="54">
        <v>20041.5</v>
      </c>
    </row>
    <row r="679" spans="1:13" ht="14.25" customHeight="1">
      <c r="B679" s="3" t="s">
        <v>170</v>
      </c>
      <c r="C679" s="1" t="s">
        <v>139</v>
      </c>
      <c r="D679" s="1" t="s">
        <v>69</v>
      </c>
      <c r="E679" s="23" t="s">
        <v>32</v>
      </c>
      <c r="F679" s="34" t="s">
        <v>152</v>
      </c>
      <c r="G679" s="35" t="s">
        <v>33</v>
      </c>
      <c r="H679" s="35" t="s">
        <v>172</v>
      </c>
      <c r="I679" s="36" t="s">
        <v>205</v>
      </c>
      <c r="J679" s="36"/>
      <c r="K679" s="39">
        <v>1103814</v>
      </c>
      <c r="L679" s="39" t="e">
        <f>L680</f>
        <v>#REF!</v>
      </c>
      <c r="M679" s="53">
        <v>1097.8</v>
      </c>
    </row>
    <row r="680" spans="1:13" ht="22.5" customHeight="1">
      <c r="A680" s="7" t="s">
        <v>318</v>
      </c>
      <c r="B680" s="4" t="s">
        <v>80</v>
      </c>
      <c r="C680" s="1" t="s">
        <v>139</v>
      </c>
      <c r="D680" s="1" t="s">
        <v>69</v>
      </c>
      <c r="E680" s="23" t="s">
        <v>32</v>
      </c>
      <c r="F680" s="23" t="s">
        <v>152</v>
      </c>
      <c r="G680" s="21" t="s">
        <v>33</v>
      </c>
      <c r="H680" s="21" t="s">
        <v>172</v>
      </c>
      <c r="I680" s="22" t="s">
        <v>205</v>
      </c>
      <c r="J680" s="22" t="s">
        <v>81</v>
      </c>
      <c r="K680" s="19">
        <v>1103814</v>
      </c>
      <c r="L680" s="19" t="e">
        <f>L681</f>
        <v>#REF!</v>
      </c>
      <c r="M680" s="54">
        <v>1097.8</v>
      </c>
    </row>
    <row r="681" spans="1:13" ht="17.25" customHeight="1">
      <c r="B681" s="4" t="s">
        <v>82</v>
      </c>
      <c r="C681" s="1" t="s">
        <v>139</v>
      </c>
      <c r="D681" s="1" t="s">
        <v>69</v>
      </c>
      <c r="E681" s="23" t="s">
        <v>32</v>
      </c>
      <c r="F681" s="23" t="s">
        <v>152</v>
      </c>
      <c r="G681" s="21" t="s">
        <v>33</v>
      </c>
      <c r="H681" s="21" t="s">
        <v>172</v>
      </c>
      <c r="I681" s="22" t="s">
        <v>205</v>
      </c>
      <c r="J681" s="22" t="s">
        <v>83</v>
      </c>
      <c r="K681" s="19">
        <v>1103814</v>
      </c>
      <c r="L681" s="19" t="e">
        <f>SUM(#REF!)</f>
        <v>#REF!</v>
      </c>
      <c r="M681" s="54">
        <v>1097.8</v>
      </c>
    </row>
    <row r="682" spans="1:13" ht="21" customHeight="1">
      <c r="B682" s="40" t="s">
        <v>171</v>
      </c>
      <c r="C682" s="1" t="s">
        <v>139</v>
      </c>
      <c r="D682" s="1" t="s">
        <v>69</v>
      </c>
      <c r="E682" s="23" t="s">
        <v>32</v>
      </c>
      <c r="F682" s="34" t="s">
        <v>152</v>
      </c>
      <c r="G682" s="35" t="s">
        <v>33</v>
      </c>
      <c r="H682" s="35" t="s">
        <v>172</v>
      </c>
      <c r="I682" s="48" t="s">
        <v>123</v>
      </c>
      <c r="J682" s="49"/>
      <c r="K682" s="19">
        <v>4580000</v>
      </c>
      <c r="L682" s="19" t="e">
        <f t="shared" ref="L682:L683" si="207">L683</f>
        <v>#REF!</v>
      </c>
      <c r="M682" s="54">
        <v>4580</v>
      </c>
    </row>
    <row r="683" spans="1:13" ht="22.5" customHeight="1">
      <c r="A683" s="7" t="s">
        <v>318</v>
      </c>
      <c r="B683" s="4" t="s">
        <v>80</v>
      </c>
      <c r="C683" s="1" t="s">
        <v>139</v>
      </c>
      <c r="D683" s="1" t="s">
        <v>69</v>
      </c>
      <c r="E683" s="23" t="s">
        <v>32</v>
      </c>
      <c r="F683" s="23" t="s">
        <v>152</v>
      </c>
      <c r="G683" s="21" t="s">
        <v>33</v>
      </c>
      <c r="H683" s="21" t="s">
        <v>172</v>
      </c>
      <c r="I683" s="22" t="s">
        <v>123</v>
      </c>
      <c r="J683" s="22" t="s">
        <v>81</v>
      </c>
      <c r="K683" s="19">
        <v>4580000</v>
      </c>
      <c r="L683" s="19" t="e">
        <f t="shared" si="207"/>
        <v>#REF!</v>
      </c>
      <c r="M683" s="54">
        <v>4580</v>
      </c>
    </row>
    <row r="684" spans="1:13" ht="15" customHeight="1">
      <c r="B684" s="4" t="s">
        <v>82</v>
      </c>
      <c r="C684" s="1" t="s">
        <v>139</v>
      </c>
      <c r="D684" s="1" t="s">
        <v>69</v>
      </c>
      <c r="E684" s="23" t="s">
        <v>32</v>
      </c>
      <c r="F684" s="23" t="s">
        <v>152</v>
      </c>
      <c r="G684" s="21" t="s">
        <v>33</v>
      </c>
      <c r="H684" s="21" t="s">
        <v>172</v>
      </c>
      <c r="I684" s="22" t="s">
        <v>123</v>
      </c>
      <c r="J684" s="22" t="s">
        <v>83</v>
      </c>
      <c r="K684" s="19">
        <v>4580000</v>
      </c>
      <c r="L684" s="19" t="e">
        <f>SUM(#REF!)</f>
        <v>#REF!</v>
      </c>
      <c r="M684" s="54">
        <v>4580</v>
      </c>
    </row>
    <row r="685" spans="1:13" ht="19.899999999999999" customHeight="1">
      <c r="B685" s="3" t="s">
        <v>277</v>
      </c>
      <c r="C685" s="1" t="s">
        <v>139</v>
      </c>
      <c r="D685" s="1" t="s">
        <v>69</v>
      </c>
      <c r="E685" s="23" t="s">
        <v>32</v>
      </c>
      <c r="F685" s="34" t="s">
        <v>152</v>
      </c>
      <c r="G685" s="35" t="s">
        <v>33</v>
      </c>
      <c r="H685" s="35" t="s">
        <v>278</v>
      </c>
      <c r="I685" s="36" t="s">
        <v>173</v>
      </c>
      <c r="J685" s="36"/>
      <c r="K685" s="19">
        <v>2098725</v>
      </c>
      <c r="L685" s="19" t="e">
        <f t="shared" ref="L685:L687" si="208">L686</f>
        <v>#REF!</v>
      </c>
      <c r="M685" s="54">
        <v>2098.8000000000002</v>
      </c>
    </row>
    <row r="686" spans="1:13" ht="39" customHeight="1">
      <c r="B686" s="40" t="s">
        <v>364</v>
      </c>
      <c r="C686" s="1" t="s">
        <v>139</v>
      </c>
      <c r="D686" s="1" t="s">
        <v>69</v>
      </c>
      <c r="E686" s="23" t="s">
        <v>32</v>
      </c>
      <c r="F686" s="34" t="s">
        <v>152</v>
      </c>
      <c r="G686" s="35" t="s">
        <v>33</v>
      </c>
      <c r="H686" s="35" t="s">
        <v>278</v>
      </c>
      <c r="I686" s="48">
        <v>50810</v>
      </c>
      <c r="J686" s="49"/>
      <c r="K686" s="19">
        <v>2098725</v>
      </c>
      <c r="L686" s="19" t="e">
        <f t="shared" si="208"/>
        <v>#REF!</v>
      </c>
      <c r="M686" s="54">
        <v>2098.8000000000002</v>
      </c>
    </row>
    <row r="687" spans="1:13" ht="22.5" customHeight="1">
      <c r="A687" s="7" t="s">
        <v>318</v>
      </c>
      <c r="B687" s="4" t="s">
        <v>80</v>
      </c>
      <c r="C687" s="1" t="s">
        <v>139</v>
      </c>
      <c r="D687" s="1" t="s">
        <v>69</v>
      </c>
      <c r="E687" s="23" t="s">
        <v>32</v>
      </c>
      <c r="F687" s="23" t="s">
        <v>152</v>
      </c>
      <c r="G687" s="21" t="s">
        <v>33</v>
      </c>
      <c r="H687" s="21" t="s">
        <v>278</v>
      </c>
      <c r="I687" s="22" t="s">
        <v>279</v>
      </c>
      <c r="J687" s="22" t="s">
        <v>81</v>
      </c>
      <c r="K687" s="19">
        <v>2098725</v>
      </c>
      <c r="L687" s="19" t="e">
        <f t="shared" si="208"/>
        <v>#REF!</v>
      </c>
      <c r="M687" s="54">
        <v>2098.8000000000002</v>
      </c>
    </row>
    <row r="688" spans="1:13" ht="15" customHeight="1">
      <c r="B688" s="4" t="s">
        <v>82</v>
      </c>
      <c r="C688" s="1" t="s">
        <v>139</v>
      </c>
      <c r="D688" s="1" t="s">
        <v>69</v>
      </c>
      <c r="E688" s="23" t="s">
        <v>32</v>
      </c>
      <c r="F688" s="23" t="s">
        <v>152</v>
      </c>
      <c r="G688" s="21" t="s">
        <v>33</v>
      </c>
      <c r="H688" s="21" t="s">
        <v>278</v>
      </c>
      <c r="I688" s="22" t="s">
        <v>279</v>
      </c>
      <c r="J688" s="22" t="s">
        <v>83</v>
      </c>
      <c r="K688" s="19">
        <v>2098725</v>
      </c>
      <c r="L688" s="19" t="e">
        <f>SUM(#REF!)</f>
        <v>#REF!</v>
      </c>
      <c r="M688" s="54">
        <v>2098.8000000000002</v>
      </c>
    </row>
    <row r="689" spans="1:13" s="14" customFormat="1" ht="23.25" customHeight="1">
      <c r="B689" s="32" t="s">
        <v>24</v>
      </c>
      <c r="C689" s="15" t="s">
        <v>139</v>
      </c>
      <c r="D689" s="15" t="s">
        <v>69</v>
      </c>
      <c r="E689" s="12" t="s">
        <v>32</v>
      </c>
      <c r="F689" s="41" t="s">
        <v>25</v>
      </c>
      <c r="G689" s="42" t="s">
        <v>33</v>
      </c>
      <c r="H689" s="42" t="s">
        <v>172</v>
      </c>
      <c r="I689" s="43" t="s">
        <v>173</v>
      </c>
      <c r="J689" s="43"/>
      <c r="K689" s="31">
        <v>100031.45999999999</v>
      </c>
      <c r="L689" s="31" t="e">
        <f t="shared" ref="L689:L691" si="209">L690</f>
        <v>#REF!</v>
      </c>
      <c r="M689" s="55">
        <v>100</v>
      </c>
    </row>
    <row r="690" spans="1:13" ht="15" customHeight="1">
      <c r="A690" s="5" t="s">
        <v>341</v>
      </c>
      <c r="B690" s="4" t="s">
        <v>342</v>
      </c>
      <c r="C690" s="1" t="s">
        <v>139</v>
      </c>
      <c r="D690" s="1" t="s">
        <v>69</v>
      </c>
      <c r="E690" s="23" t="s">
        <v>32</v>
      </c>
      <c r="F690" s="23" t="s">
        <v>25</v>
      </c>
      <c r="G690" s="21" t="s">
        <v>33</v>
      </c>
      <c r="H690" s="21" t="s">
        <v>172</v>
      </c>
      <c r="I690" s="22" t="s">
        <v>340</v>
      </c>
      <c r="J690" s="22"/>
      <c r="K690" s="19">
        <v>100031.45999999999</v>
      </c>
      <c r="L690" s="19" t="e">
        <f t="shared" si="209"/>
        <v>#REF!</v>
      </c>
      <c r="M690" s="54">
        <v>100</v>
      </c>
    </row>
    <row r="691" spans="1:13" ht="24" customHeight="1">
      <c r="B691" s="4" t="s">
        <v>80</v>
      </c>
      <c r="C691" s="1" t="s">
        <v>139</v>
      </c>
      <c r="D691" s="1" t="s">
        <v>69</v>
      </c>
      <c r="E691" s="23" t="s">
        <v>32</v>
      </c>
      <c r="F691" s="23" t="s">
        <v>25</v>
      </c>
      <c r="G691" s="21" t="s">
        <v>33</v>
      </c>
      <c r="H691" s="21" t="s">
        <v>172</v>
      </c>
      <c r="I691" s="22" t="s">
        <v>340</v>
      </c>
      <c r="J691" s="22" t="s">
        <v>81</v>
      </c>
      <c r="K691" s="19">
        <v>100031.45999999999</v>
      </c>
      <c r="L691" s="19" t="e">
        <f t="shared" si="209"/>
        <v>#REF!</v>
      </c>
      <c r="M691" s="54">
        <v>100</v>
      </c>
    </row>
    <row r="692" spans="1:13" ht="14.25" customHeight="1">
      <c r="B692" s="4" t="s">
        <v>82</v>
      </c>
      <c r="C692" s="1" t="s">
        <v>139</v>
      </c>
      <c r="D692" s="1" t="s">
        <v>69</v>
      </c>
      <c r="E692" s="23" t="s">
        <v>32</v>
      </c>
      <c r="F692" s="23" t="s">
        <v>25</v>
      </c>
      <c r="G692" s="21" t="s">
        <v>33</v>
      </c>
      <c r="H692" s="21" t="s">
        <v>172</v>
      </c>
      <c r="I692" s="22" t="s">
        <v>340</v>
      </c>
      <c r="J692" s="22" t="s">
        <v>83</v>
      </c>
      <c r="K692" s="19">
        <v>100031.45999999999</v>
      </c>
      <c r="L692" s="19" t="e">
        <f>#REF!</f>
        <v>#REF!</v>
      </c>
      <c r="M692" s="54">
        <v>100</v>
      </c>
    </row>
    <row r="693" spans="1:13" s="14" customFormat="1" ht="18.75" customHeight="1">
      <c r="B693" s="61" t="s">
        <v>27</v>
      </c>
      <c r="C693" s="62"/>
      <c r="D693" s="62"/>
      <c r="E693" s="62"/>
      <c r="F693" s="62"/>
      <c r="G693" s="62"/>
      <c r="H693" s="62"/>
      <c r="I693" s="62"/>
      <c r="J693" s="63"/>
      <c r="K693" s="29">
        <v>1526122058.1999998</v>
      </c>
      <c r="L693" s="29" t="e">
        <f>L374+L210+L7</f>
        <v>#REF!</v>
      </c>
      <c r="M693" s="56">
        <v>1502835.9</v>
      </c>
    </row>
    <row r="695" spans="1:13" ht="12.75" customHeight="1">
      <c r="I695" s="78"/>
      <c r="J695" s="78"/>
      <c r="K695" s="10"/>
      <c r="L695" s="10"/>
      <c r="M695" s="10"/>
    </row>
    <row r="696" spans="1:13" ht="12.75" customHeight="1">
      <c r="I696" s="78"/>
      <c r="J696" s="78"/>
      <c r="K696" s="10"/>
      <c r="L696" s="10"/>
      <c r="M696" s="10"/>
    </row>
    <row r="697" spans="1:13" ht="12.75" customHeight="1">
      <c r="I697" s="78"/>
      <c r="J697" s="78"/>
      <c r="K697" s="10"/>
      <c r="L697" s="10"/>
      <c r="M697" s="10"/>
    </row>
    <row r="698" spans="1:13">
      <c r="I698" s="78"/>
      <c r="J698" s="78"/>
      <c r="K698" s="10"/>
      <c r="L698" s="10"/>
      <c r="M698" s="10"/>
    </row>
    <row r="699" spans="1:13">
      <c r="I699" s="78"/>
      <c r="J699" s="78"/>
      <c r="K699" s="10"/>
      <c r="L699" s="10"/>
      <c r="M699" s="10"/>
    </row>
    <row r="700" spans="1:13">
      <c r="K700" s="10"/>
      <c r="L700" s="10"/>
      <c r="M700" s="10"/>
    </row>
    <row r="701" spans="1:13">
      <c r="K701" s="11"/>
      <c r="L701" s="11"/>
      <c r="M701" s="11"/>
    </row>
    <row r="702" spans="1:13">
      <c r="M702" s="10"/>
    </row>
    <row r="703" spans="1:13">
      <c r="K703" s="10"/>
      <c r="M703" s="10"/>
    </row>
    <row r="705" spans="11:13" ht="15.75" customHeight="1">
      <c r="M705" s="10"/>
    </row>
    <row r="706" spans="11:13" ht="15" customHeight="1">
      <c r="K706" s="16"/>
      <c r="M706" s="16"/>
    </row>
    <row r="707" spans="11:13">
      <c r="K707" s="10"/>
      <c r="M707" s="10"/>
    </row>
    <row r="708" spans="11:13">
      <c r="K708" s="10"/>
      <c r="M708" s="10"/>
    </row>
    <row r="709" spans="11:13">
      <c r="M709" s="20"/>
    </row>
    <row r="712" spans="11:13">
      <c r="M712" s="10"/>
    </row>
  </sheetData>
  <mergeCells count="71">
    <mergeCell ref="F166:I166"/>
    <mergeCell ref="F167:I167"/>
    <mergeCell ref="B4:B5"/>
    <mergeCell ref="C4:C5"/>
    <mergeCell ref="D4:D5"/>
    <mergeCell ref="E4:E5"/>
    <mergeCell ref="F222:I222"/>
    <mergeCell ref="F223:I223"/>
    <mergeCell ref="F183:I183"/>
    <mergeCell ref="F184:I184"/>
    <mergeCell ref="F195:I195"/>
    <mergeCell ref="F211:I211"/>
    <mergeCell ref="F196:I196"/>
    <mergeCell ref="F202:I202"/>
    <mergeCell ref="F203:I203"/>
    <mergeCell ref="F210:I210"/>
    <mergeCell ref="F189:I189"/>
    <mergeCell ref="F190:I190"/>
    <mergeCell ref="F264:I264"/>
    <mergeCell ref="F277:I277"/>
    <mergeCell ref="F336:I336"/>
    <mergeCell ref="F237:I237"/>
    <mergeCell ref="F278:I278"/>
    <mergeCell ref="F283:I283"/>
    <mergeCell ref="I699:J699"/>
    <mergeCell ref="I698:J698"/>
    <mergeCell ref="I697:J697"/>
    <mergeCell ref="I696:J696"/>
    <mergeCell ref="I695:J695"/>
    <mergeCell ref="B693:J693"/>
    <mergeCell ref="F671:I671"/>
    <mergeCell ref="F663:I663"/>
    <mergeCell ref="F664:I664"/>
    <mergeCell ref="F578:I578"/>
    <mergeCell ref="F646:I646"/>
    <mergeCell ref="F625:I625"/>
    <mergeCell ref="F591:I591"/>
    <mergeCell ref="F579:I579"/>
    <mergeCell ref="F584:I584"/>
    <mergeCell ref="F585:I585"/>
    <mergeCell ref="F359:I359"/>
    <mergeCell ref="F296:I296"/>
    <mergeCell ref="F353:I353"/>
    <mergeCell ref="F354:I354"/>
    <mergeCell ref="F546:I546"/>
    <mergeCell ref="F360:I360"/>
    <mergeCell ref="F374:I374"/>
    <mergeCell ref="F375:I375"/>
    <mergeCell ref="F389:I389"/>
    <mergeCell ref="F390:I390"/>
    <mergeCell ref="F403:I403"/>
    <mergeCell ref="F465:I465"/>
    <mergeCell ref="F383:I383"/>
    <mergeCell ref="F497:I497"/>
    <mergeCell ref="F523:I523"/>
    <mergeCell ref="F545:I545"/>
    <mergeCell ref="I1:M1"/>
    <mergeCell ref="B2:M2"/>
    <mergeCell ref="F155:I155"/>
    <mergeCell ref="J4:J5"/>
    <mergeCell ref="F156:I156"/>
    <mergeCell ref="F4:I5"/>
    <mergeCell ref="F9:I9"/>
    <mergeCell ref="F40:I40"/>
    <mergeCell ref="F8:I8"/>
    <mergeCell ref="F6:I6"/>
    <mergeCell ref="F7:I7"/>
    <mergeCell ref="B3:J3"/>
    <mergeCell ref="K4:K5"/>
    <mergeCell ref="L4:L5"/>
    <mergeCell ref="M4:M5"/>
  </mergeCells>
  <pageMargins left="1.1811023622047245" right="0.59055118110236227" top="0.78740157480314965" bottom="0.78740157480314965" header="0" footer="0"/>
  <pageSetup paperSize="9" scale="76" fitToHeight="20" orientation="portrait" verticalDpi="0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>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Subbotina</dc:creator>
  <cp:lastModifiedBy>Panshina</cp:lastModifiedBy>
  <cp:lastPrinted>2023-03-30T06:21:33Z</cp:lastPrinted>
  <dcterms:created xsi:type="dcterms:W3CDTF">2015-07-23T12:09:20Z</dcterms:created>
  <dcterms:modified xsi:type="dcterms:W3CDTF">2023-03-31T06:30:26Z</dcterms:modified>
</cp:coreProperties>
</file>